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aruna\Downloads\"/>
    </mc:Choice>
  </mc:AlternateContent>
  <xr:revisionPtr revIDLastSave="0" documentId="8_{293A85CA-BCF9-484C-B55D-68676BA163F7}" xr6:coauthVersionLast="47" xr6:coauthVersionMax="47" xr10:uidLastSave="{00000000-0000-0000-0000-000000000000}"/>
  <bookViews>
    <workbookView xWindow="-108" yWindow="-108" windowWidth="23256" windowHeight="12456" firstSheet="26" activeTab="31" xr2:uid="{00000000-000D-0000-FFFF-FFFF00000000}"/>
  </bookViews>
  <sheets>
    <sheet name="Mon- Electrical-Wires" sheetId="5" r:id="rId1"/>
    <sheet name="Mon- Electrical-Switches" sheetId="22" r:id="rId2"/>
    <sheet name="Mon-Electrical-Conducting" sheetId="23" r:id="rId3"/>
    <sheet name="Mon- Electrical-Earthing" sheetId="24" r:id="rId4"/>
    <sheet name="Mon-Electrical-Lights" sheetId="25" r:id="rId5"/>
    <sheet name="Mon-Electrical-Cable trays" sheetId="26" r:id="rId6"/>
    <sheet name="Mon-Electrical-Miscellaneous" sheetId="27" r:id="rId7"/>
    <sheet name="Tue-Plum-CPVC Pipes&amp;fittings" sheetId="6" r:id="rId8"/>
    <sheet name="Tue-Plumbing-PVC Pipes&amp;fittings" sheetId="28" r:id="rId9"/>
    <sheet name="Tue- Plumbing-Rigid PVC" sheetId="29" r:id="rId10"/>
    <sheet name="Tue-Plumbing-GI pipes&amp;Fittings" sheetId="30" r:id="rId11"/>
    <sheet name="Tue- Plumbing-Eco drain" sheetId="38" r:id="rId12"/>
    <sheet name="Tue-PlumbingHousing CP&amp;Sanitary" sheetId="31" r:id="rId13"/>
    <sheet name="Tue-plumbCommercial CP&amp;Sanitary" sheetId="32" r:id="rId14"/>
    <sheet name="Wed-Hardware-Fastners" sheetId="14" r:id="rId15"/>
    <sheet name="Tue-Paints &amp; Related tools" sheetId="7" r:id="rId16"/>
    <sheet name="Wed-Doors" sheetId="15" r:id="rId17"/>
    <sheet name="Wed-Doors-related Hardware" sheetId="33" r:id="rId18"/>
    <sheet name="Wed-Chemicals" sheetId="16" r:id="rId19"/>
    <sheet name="Wed-Tools" sheetId="8" r:id="rId20"/>
    <sheet name="Sat-Steel-Pipes&amp;Angles" sheetId="9" r:id="rId21"/>
    <sheet name="Sat-Steel-Fittings " sheetId="34" r:id="rId22"/>
    <sheet name="Friday-Fire&amp;safety-FAS" sheetId="10" r:id="rId23"/>
    <sheet name="Friday-Fire&amp;safety-FFS" sheetId="35" r:id="rId24"/>
    <sheet name="Fri-Fire&amp;safety-Instrumentation" sheetId="36" r:id="rId25"/>
    <sheet name="Sat-New Pumps" sheetId="39" r:id="rId26"/>
    <sheet name="Sat-Old pumps" sheetId="40" r:id="rId27"/>
    <sheet name="Thu-Consumables" sheetId="18" r:id="rId28"/>
    <sheet name="Thu-Stationary" sheetId="19" r:id="rId29"/>
    <sheet name="Thu-General items" sheetId="20" r:id="rId30"/>
    <sheet name="Thu-Peripherals" sheetId="37" r:id="rId31"/>
    <sheet name="Sat-Tiles" sheetId="21" r:id="rId32"/>
  </sheets>
  <definedNames>
    <definedName name="_xlnm._FilterDatabase" localSheetId="3" hidden="1">'Mon- Electrical-Earthing'!$A$1:$M$13</definedName>
    <definedName name="_xlnm.Print_Area" localSheetId="22">'Friday-Fire&amp;safety-FAS'!$A$1:$M$11</definedName>
    <definedName name="_xlnm.Print_Area" localSheetId="24">'Fri-Fire&amp;safety-Instrumentation'!$A$1:$M$9</definedName>
    <definedName name="_xlnm.Print_Area" localSheetId="3">'Mon- Electrical-Earthing'!$A$1:$M$13</definedName>
    <definedName name="_xlnm.Print_Area" localSheetId="1">'Mon- Electrical-Switches'!$A$1:$M$20</definedName>
    <definedName name="_xlnm.Print_Area" localSheetId="0">'Mon- Electrical-Wires'!$A$1:$M$18</definedName>
    <definedName name="_xlnm.Print_Area" localSheetId="5">'Mon-Electrical-Cable trays'!$A$1:$M$24</definedName>
    <definedName name="_xlnm.Print_Area" localSheetId="2">'Mon-Electrical-Conducting'!$A$1:$M$19</definedName>
    <definedName name="_xlnm.Print_Area" localSheetId="4">'Mon-Electrical-Lights'!$A$1:$M$28</definedName>
    <definedName name="_xlnm.Print_Area" localSheetId="6">'Mon-Electrical-Miscellaneous'!$A$1:$M$50</definedName>
    <definedName name="_xlnm.Print_Area" localSheetId="25">'Sat-New Pumps'!$A$1:$N$44</definedName>
    <definedName name="_xlnm.Print_Area" localSheetId="21">'Sat-Steel-Fittings '!$A$1:$M$21</definedName>
    <definedName name="_xlnm.Print_Area" localSheetId="20">'Sat-Steel-Pipes&amp;Angles'!$A$1:$M$43</definedName>
    <definedName name="_xlnm.Print_Area" localSheetId="11">'Tue- Plumbing-Eco drain'!$A$1:$M$18</definedName>
    <definedName name="_xlnm.Print_Area" localSheetId="10">'Tue-Plumbing-GI pipes&amp;Fittings'!$A$1:$M$23</definedName>
    <definedName name="_xlnm.Print_Area" localSheetId="12">'Tue-PlumbingHousing CP&amp;Sanitary'!$A$1:$M$27</definedName>
    <definedName name="_xlnm.Print_Area" localSheetId="18">'Wed-Chemicals'!$A$1:$M$15</definedName>
    <definedName name="_xlnm.Print_Titles" localSheetId="23">'Friday-Fire&amp;safety-FFS'!$1:$1</definedName>
    <definedName name="_xlnm.Print_Titles" localSheetId="1">'Mon- Electrical-Switches'!$1:$1</definedName>
    <definedName name="_xlnm.Print_Titles" localSheetId="5">'Mon-Electrical-Cable trays'!$1:$1</definedName>
    <definedName name="_xlnm.Print_Titles" localSheetId="4">'Mon-Electrical-Lights'!$1:$1</definedName>
    <definedName name="_xlnm.Print_Titles" localSheetId="6">'Mon-Electrical-Miscellaneous'!$1:$1</definedName>
    <definedName name="_xlnm.Print_Titles" localSheetId="25">'Sat-New Pumps'!$1:$1</definedName>
    <definedName name="_xlnm.Print_Titles" localSheetId="20">'Sat-Steel-Pipes&amp;Angles'!$1:$1</definedName>
    <definedName name="_xlnm.Print_Titles" localSheetId="31">'Sat-Tiles'!$1:$1</definedName>
    <definedName name="_xlnm.Print_Titles" localSheetId="27">'Thu-Consumables'!$1:$1</definedName>
    <definedName name="_xlnm.Print_Titles" localSheetId="29">'Thu-General items'!$1:$1</definedName>
    <definedName name="_xlnm.Print_Titles" localSheetId="30">'Thu-Peripherals'!$1:$1</definedName>
    <definedName name="_xlnm.Print_Titles" localSheetId="28">'Thu-Stationary'!$1:$1</definedName>
    <definedName name="_xlnm.Print_Titles" localSheetId="11">'Tue- Plumbing-Eco drain'!$1:$1</definedName>
    <definedName name="_xlnm.Print_Titles" localSheetId="15">'Tue-Paints &amp; Related tools'!$1:$1</definedName>
    <definedName name="_xlnm.Print_Titles" localSheetId="13">'Tue-plumbCommercial CP&amp;Sanitary'!$1:$1</definedName>
    <definedName name="_xlnm.Print_Titles" localSheetId="10">'Tue-Plumbing-GI pipes&amp;Fittings'!$1:$1</definedName>
    <definedName name="_xlnm.Print_Titles" localSheetId="12">'Tue-PlumbingHousing CP&amp;Sanitary'!$1:$1</definedName>
    <definedName name="_xlnm.Print_Titles" localSheetId="8">'Tue-Plumbing-PVC Pipes&amp;fittings'!$1:$1</definedName>
    <definedName name="_xlnm.Print_Titles" localSheetId="7">'Tue-Plum-CPVC Pipes&amp;fittings'!$1:$1</definedName>
    <definedName name="_xlnm.Print_Titles" localSheetId="14">'Wed-Hardware-Fastners'!$1:$1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7" i="21" l="1"/>
  <c r="F47" i="21"/>
  <c r="M46" i="21"/>
  <c r="K46" i="21"/>
  <c r="F46" i="21"/>
  <c r="M45" i="21"/>
  <c r="K45" i="21"/>
  <c r="F45" i="21"/>
  <c r="M44" i="21"/>
  <c r="K44" i="21"/>
  <c r="F44" i="21"/>
  <c r="M43" i="21"/>
  <c r="K43" i="21"/>
  <c r="F43" i="21"/>
  <c r="M42" i="21"/>
  <c r="K42" i="21"/>
  <c r="F42" i="21"/>
  <c r="M41" i="21"/>
  <c r="K41" i="21"/>
  <c r="F41" i="21"/>
  <c r="M40" i="21"/>
  <c r="K40" i="21"/>
  <c r="F40" i="21"/>
  <c r="M39" i="21"/>
  <c r="K39" i="21"/>
  <c r="F39" i="21"/>
  <c r="M38" i="21"/>
  <c r="K38" i="21"/>
  <c r="F38" i="21"/>
  <c r="M37" i="21"/>
  <c r="K37" i="21"/>
  <c r="F37" i="21"/>
  <c r="M36" i="21"/>
  <c r="K36" i="21"/>
  <c r="F36" i="21"/>
  <c r="M35" i="21"/>
  <c r="K35" i="21"/>
  <c r="F35" i="21"/>
  <c r="M34" i="21"/>
  <c r="K34" i="21"/>
  <c r="F34" i="21"/>
  <c r="M33" i="21"/>
  <c r="K33" i="21"/>
  <c r="F33" i="21"/>
  <c r="M32" i="21"/>
  <c r="K32" i="21"/>
  <c r="F32" i="21"/>
  <c r="M31" i="21"/>
  <c r="K31" i="21"/>
  <c r="F31" i="21"/>
  <c r="M30" i="21"/>
  <c r="K30" i="21"/>
  <c r="F30" i="21"/>
  <c r="M29" i="21"/>
  <c r="K29" i="21"/>
  <c r="F29" i="21"/>
  <c r="M28" i="21"/>
  <c r="K28" i="21"/>
  <c r="F28" i="21"/>
  <c r="M27" i="21"/>
  <c r="K27" i="21"/>
  <c r="F27" i="21"/>
  <c r="M26" i="21"/>
  <c r="K26" i="21"/>
  <c r="F26" i="21"/>
  <c r="M25" i="21"/>
  <c r="K25" i="21"/>
  <c r="F25" i="21"/>
  <c r="M24" i="21"/>
  <c r="K24" i="21"/>
  <c r="F24" i="21"/>
  <c r="M23" i="21"/>
  <c r="K23" i="21"/>
  <c r="F23" i="21"/>
  <c r="M22" i="21"/>
  <c r="K22" i="21"/>
  <c r="F22" i="21"/>
  <c r="M21" i="21"/>
  <c r="K21" i="21"/>
  <c r="F21" i="21"/>
  <c r="M20" i="21"/>
  <c r="K20" i="21"/>
  <c r="F20" i="21"/>
  <c r="M19" i="21"/>
  <c r="K19" i="21"/>
  <c r="F19" i="21"/>
  <c r="M18" i="21"/>
  <c r="K18" i="21"/>
  <c r="F18" i="21"/>
  <c r="M17" i="21"/>
  <c r="K17" i="21"/>
  <c r="F17" i="21"/>
  <c r="M16" i="21"/>
  <c r="K16" i="21"/>
  <c r="F16" i="21"/>
  <c r="M15" i="21"/>
  <c r="K15" i="21"/>
  <c r="F15" i="21"/>
  <c r="M14" i="21"/>
  <c r="K14" i="21"/>
  <c r="F14" i="21"/>
  <c r="M13" i="21"/>
  <c r="K13" i="21"/>
  <c r="F13" i="21"/>
  <c r="M12" i="21"/>
  <c r="K12" i="21"/>
  <c r="F12" i="21"/>
  <c r="M11" i="21"/>
  <c r="K11" i="21"/>
  <c r="F11" i="21"/>
  <c r="M10" i="21"/>
  <c r="K10" i="21"/>
  <c r="F10" i="21"/>
  <c r="M9" i="21"/>
  <c r="K9" i="21"/>
  <c r="F9" i="21"/>
  <c r="M8" i="21"/>
  <c r="K8" i="21"/>
  <c r="F8" i="21"/>
  <c r="M7" i="21"/>
  <c r="K7" i="21"/>
  <c r="F7" i="21"/>
  <c r="M6" i="21"/>
  <c r="K6" i="21"/>
  <c r="F6" i="21"/>
  <c r="M5" i="21"/>
  <c r="K5" i="21"/>
  <c r="F5" i="21"/>
  <c r="M4" i="21"/>
  <c r="K4" i="21"/>
  <c r="F4" i="21"/>
  <c r="M3" i="21"/>
  <c r="K3" i="21"/>
  <c r="F3" i="21"/>
  <c r="M2" i="21"/>
  <c r="K2" i="21"/>
  <c r="F2" i="21"/>
  <c r="M24" i="37"/>
  <c r="F24" i="37"/>
  <c r="M23" i="37"/>
  <c r="K23" i="37"/>
  <c r="F23" i="37"/>
  <c r="M22" i="37"/>
  <c r="K22" i="37"/>
  <c r="F22" i="37"/>
  <c r="M21" i="37"/>
  <c r="K21" i="37"/>
  <c r="F21" i="37"/>
  <c r="M20" i="37"/>
  <c r="K20" i="37"/>
  <c r="F20" i="37"/>
  <c r="M19" i="37"/>
  <c r="K19" i="37"/>
  <c r="F19" i="37"/>
  <c r="M18" i="37"/>
  <c r="K18" i="37"/>
  <c r="F18" i="37"/>
  <c r="M17" i="37"/>
  <c r="K17" i="37"/>
  <c r="F17" i="37"/>
  <c r="M16" i="37"/>
  <c r="K16" i="37"/>
  <c r="F16" i="37"/>
  <c r="M15" i="37"/>
  <c r="K15" i="37"/>
  <c r="F15" i="37"/>
  <c r="M14" i="37"/>
  <c r="K14" i="37"/>
  <c r="F14" i="37"/>
  <c r="M13" i="37"/>
  <c r="K13" i="37"/>
  <c r="F13" i="37"/>
  <c r="M12" i="37"/>
  <c r="K12" i="37"/>
  <c r="F12" i="37"/>
  <c r="M11" i="37"/>
  <c r="K11" i="37"/>
  <c r="F11" i="37"/>
  <c r="M10" i="37"/>
  <c r="K10" i="37"/>
  <c r="F10" i="37"/>
  <c r="M9" i="37"/>
  <c r="K9" i="37"/>
  <c r="F9" i="37"/>
  <c r="M8" i="37"/>
  <c r="K8" i="37"/>
  <c r="F8" i="37"/>
  <c r="M7" i="37"/>
  <c r="K7" i="37"/>
  <c r="F7" i="37"/>
  <c r="M6" i="37"/>
  <c r="K6" i="37"/>
  <c r="F6" i="37"/>
  <c r="M5" i="37"/>
  <c r="K5" i="37"/>
  <c r="F5" i="37"/>
  <c r="M4" i="37"/>
  <c r="K4" i="37"/>
  <c r="F4" i="37"/>
  <c r="M3" i="37"/>
  <c r="K3" i="37"/>
  <c r="F3" i="37"/>
  <c r="M2" i="37"/>
  <c r="K2" i="37"/>
  <c r="F2" i="37"/>
  <c r="M24" i="20"/>
  <c r="F24" i="20"/>
  <c r="M23" i="20"/>
  <c r="L23" i="20"/>
  <c r="K23" i="20"/>
  <c r="F23" i="20"/>
  <c r="M22" i="20"/>
  <c r="K22" i="20"/>
  <c r="F22" i="20"/>
  <c r="M21" i="20"/>
  <c r="K21" i="20"/>
  <c r="F21" i="20"/>
  <c r="M20" i="20"/>
  <c r="K20" i="20"/>
  <c r="F20" i="20"/>
  <c r="M19" i="20"/>
  <c r="K19" i="20"/>
  <c r="F19" i="20"/>
  <c r="M18" i="20"/>
  <c r="K18" i="20"/>
  <c r="F18" i="20"/>
  <c r="M17" i="20"/>
  <c r="K17" i="20"/>
  <c r="F17" i="20"/>
  <c r="M16" i="20"/>
  <c r="L16" i="20"/>
  <c r="K16" i="20"/>
  <c r="F16" i="20"/>
  <c r="M15" i="20"/>
  <c r="K15" i="20"/>
  <c r="F15" i="20"/>
  <c r="M14" i="20"/>
  <c r="K14" i="20"/>
  <c r="F14" i="20"/>
  <c r="M13" i="20"/>
  <c r="K13" i="20"/>
  <c r="F13" i="20"/>
  <c r="M12" i="20"/>
  <c r="L12" i="20"/>
  <c r="K12" i="20"/>
  <c r="F12" i="20"/>
  <c r="M11" i="20"/>
  <c r="K11" i="20"/>
  <c r="F11" i="20"/>
  <c r="M10" i="20"/>
  <c r="K10" i="20"/>
  <c r="F10" i="20"/>
  <c r="M9" i="20"/>
  <c r="L9" i="20"/>
  <c r="K9" i="20"/>
  <c r="F9" i="20"/>
  <c r="M8" i="20"/>
  <c r="L8" i="20"/>
  <c r="K8" i="20"/>
  <c r="F8" i="20"/>
  <c r="M7" i="20"/>
  <c r="K7" i="20"/>
  <c r="F7" i="20"/>
  <c r="M6" i="20"/>
  <c r="K6" i="20"/>
  <c r="F6" i="20"/>
  <c r="M5" i="20"/>
  <c r="K5" i="20"/>
  <c r="F5" i="20"/>
  <c r="M4" i="20"/>
  <c r="K4" i="20"/>
  <c r="F4" i="20"/>
  <c r="M3" i="20"/>
  <c r="K3" i="20"/>
  <c r="F3" i="20"/>
  <c r="M2" i="20"/>
  <c r="K2" i="20"/>
  <c r="F2" i="20"/>
  <c r="M50" i="19"/>
  <c r="F50" i="19"/>
  <c r="M49" i="19"/>
  <c r="L49" i="19"/>
  <c r="K49" i="19"/>
  <c r="F49" i="19"/>
  <c r="M48" i="19"/>
  <c r="L48" i="19"/>
  <c r="K48" i="19"/>
  <c r="F48" i="19"/>
  <c r="M47" i="19"/>
  <c r="L47" i="19"/>
  <c r="K47" i="19"/>
  <c r="F47" i="19"/>
  <c r="M46" i="19"/>
  <c r="L46" i="19"/>
  <c r="K46" i="19"/>
  <c r="F46" i="19"/>
  <c r="M45" i="19"/>
  <c r="L45" i="19"/>
  <c r="K45" i="19"/>
  <c r="F45" i="19"/>
  <c r="M44" i="19"/>
  <c r="L44" i="19"/>
  <c r="K44" i="19"/>
  <c r="F44" i="19"/>
  <c r="M43" i="19"/>
  <c r="L43" i="19"/>
  <c r="K43" i="19"/>
  <c r="F43" i="19"/>
  <c r="M42" i="19"/>
  <c r="L42" i="19"/>
  <c r="K42" i="19"/>
  <c r="F42" i="19"/>
  <c r="M41" i="19"/>
  <c r="K41" i="19"/>
  <c r="F41" i="19"/>
  <c r="M40" i="19"/>
  <c r="L40" i="19"/>
  <c r="K40" i="19"/>
  <c r="F40" i="19"/>
  <c r="M39" i="19"/>
  <c r="K39" i="19"/>
  <c r="F39" i="19"/>
  <c r="M38" i="19"/>
  <c r="K38" i="19"/>
  <c r="F38" i="19"/>
  <c r="M37" i="19"/>
  <c r="K37" i="19"/>
  <c r="F37" i="19"/>
  <c r="M36" i="19"/>
  <c r="L36" i="19"/>
  <c r="K36" i="19"/>
  <c r="F36" i="19"/>
  <c r="M35" i="19"/>
  <c r="L35" i="19"/>
  <c r="K35" i="19"/>
  <c r="F35" i="19"/>
  <c r="M34" i="19"/>
  <c r="L34" i="19"/>
  <c r="K34" i="19"/>
  <c r="F34" i="19"/>
  <c r="M33" i="19"/>
  <c r="K33" i="19"/>
  <c r="F33" i="19"/>
  <c r="M32" i="19"/>
  <c r="K32" i="19"/>
  <c r="F32" i="19"/>
  <c r="M31" i="19"/>
  <c r="K31" i="19"/>
  <c r="F31" i="19"/>
  <c r="M30" i="19"/>
  <c r="K30" i="19"/>
  <c r="F30" i="19"/>
  <c r="M29" i="19"/>
  <c r="L29" i="19"/>
  <c r="K29" i="19"/>
  <c r="F29" i="19"/>
  <c r="M28" i="19"/>
  <c r="K28" i="19"/>
  <c r="F28" i="19"/>
  <c r="M27" i="19"/>
  <c r="K27" i="19"/>
  <c r="F27" i="19"/>
  <c r="M26" i="19"/>
  <c r="L26" i="19"/>
  <c r="K26" i="19"/>
  <c r="F26" i="19"/>
  <c r="M25" i="19"/>
  <c r="L25" i="19"/>
  <c r="K25" i="19"/>
  <c r="F25" i="19"/>
  <c r="M24" i="19"/>
  <c r="K24" i="19"/>
  <c r="F24" i="19"/>
  <c r="M23" i="19"/>
  <c r="L23" i="19"/>
  <c r="K23" i="19"/>
  <c r="F23" i="19"/>
  <c r="M22" i="19"/>
  <c r="L22" i="19"/>
  <c r="K22" i="19"/>
  <c r="F22" i="19"/>
  <c r="M21" i="19"/>
  <c r="K21" i="19"/>
  <c r="F21" i="19"/>
  <c r="M20" i="19"/>
  <c r="L20" i="19"/>
  <c r="K20" i="19"/>
  <c r="F20" i="19"/>
  <c r="M19" i="19"/>
  <c r="L19" i="19"/>
  <c r="K19" i="19"/>
  <c r="F19" i="19"/>
  <c r="M18" i="19"/>
  <c r="L18" i="19"/>
  <c r="K18" i="19"/>
  <c r="F18" i="19"/>
  <c r="M17" i="19"/>
  <c r="L17" i="19"/>
  <c r="K17" i="19"/>
  <c r="F17" i="19"/>
  <c r="M16" i="19"/>
  <c r="K16" i="19"/>
  <c r="F16" i="19"/>
  <c r="M15" i="19"/>
  <c r="L15" i="19"/>
  <c r="K15" i="19"/>
  <c r="F15" i="19"/>
  <c r="M14" i="19"/>
  <c r="K14" i="19"/>
  <c r="F14" i="19"/>
  <c r="M13" i="19"/>
  <c r="L13" i="19"/>
  <c r="K13" i="19"/>
  <c r="F13" i="19"/>
  <c r="M12" i="19"/>
  <c r="L12" i="19"/>
  <c r="K12" i="19"/>
  <c r="F12" i="19"/>
  <c r="M11" i="19"/>
  <c r="K11" i="19"/>
  <c r="F11" i="19"/>
  <c r="M10" i="19"/>
  <c r="K10" i="19"/>
  <c r="F10" i="19"/>
  <c r="M9" i="19"/>
  <c r="K9" i="19"/>
  <c r="F9" i="19"/>
  <c r="M8" i="19"/>
  <c r="K8" i="19"/>
  <c r="F8" i="19"/>
  <c r="M7" i="19"/>
  <c r="L7" i="19"/>
  <c r="K7" i="19"/>
  <c r="F7" i="19"/>
  <c r="M6" i="19"/>
  <c r="K6" i="19"/>
  <c r="F6" i="19"/>
  <c r="M5" i="19"/>
  <c r="K5" i="19"/>
  <c r="F5" i="19"/>
  <c r="M4" i="19"/>
  <c r="K4" i="19"/>
  <c r="F4" i="19"/>
  <c r="M3" i="19"/>
  <c r="K3" i="19"/>
  <c r="F3" i="19"/>
  <c r="M2" i="19"/>
  <c r="L2" i="19"/>
  <c r="K2" i="19"/>
  <c r="F2" i="19"/>
  <c r="M33" i="18"/>
  <c r="F33" i="18"/>
  <c r="M32" i="18"/>
  <c r="L32" i="18"/>
  <c r="K32" i="18"/>
  <c r="F32" i="18"/>
  <c r="M31" i="18"/>
  <c r="K31" i="18"/>
  <c r="F31" i="18"/>
  <c r="M30" i="18"/>
  <c r="L30" i="18"/>
  <c r="K30" i="18"/>
  <c r="F30" i="18"/>
  <c r="M29" i="18"/>
  <c r="K29" i="18"/>
  <c r="F29" i="18"/>
  <c r="M28" i="18"/>
  <c r="K28" i="18"/>
  <c r="F28" i="18"/>
  <c r="M27" i="18"/>
  <c r="K27" i="18"/>
  <c r="F27" i="18"/>
  <c r="M26" i="18"/>
  <c r="L26" i="18"/>
  <c r="K26" i="18"/>
  <c r="F26" i="18"/>
  <c r="M25" i="18"/>
  <c r="L25" i="18"/>
  <c r="K25" i="18"/>
  <c r="F25" i="18"/>
  <c r="M24" i="18"/>
  <c r="L24" i="18"/>
  <c r="K24" i="18"/>
  <c r="F24" i="18"/>
  <c r="M23" i="18"/>
  <c r="L23" i="18"/>
  <c r="K23" i="18"/>
  <c r="F23" i="18"/>
  <c r="M22" i="18"/>
  <c r="K22" i="18"/>
  <c r="F22" i="18"/>
  <c r="M21" i="18"/>
  <c r="K21" i="18"/>
  <c r="F21" i="18"/>
  <c r="M20" i="18"/>
  <c r="K20" i="18"/>
  <c r="F20" i="18"/>
  <c r="M19" i="18"/>
  <c r="L19" i="18"/>
  <c r="K19" i="18"/>
  <c r="F19" i="18"/>
  <c r="M18" i="18"/>
  <c r="L18" i="18"/>
  <c r="K18" i="18"/>
  <c r="F18" i="18"/>
  <c r="M17" i="18"/>
  <c r="K17" i="18"/>
  <c r="F17" i="18"/>
  <c r="M16" i="18"/>
  <c r="K16" i="18"/>
  <c r="F16" i="18"/>
  <c r="M15" i="18"/>
  <c r="L15" i="18"/>
  <c r="K15" i="18"/>
  <c r="F15" i="18"/>
  <c r="M14" i="18"/>
  <c r="L14" i="18"/>
  <c r="K14" i="18"/>
  <c r="F14" i="18"/>
  <c r="M13" i="18"/>
  <c r="K13" i="18"/>
  <c r="F13" i="18"/>
  <c r="M12" i="18"/>
  <c r="L12" i="18"/>
  <c r="K12" i="18"/>
  <c r="F12" i="18"/>
  <c r="M11" i="18"/>
  <c r="L11" i="18"/>
  <c r="K11" i="18"/>
  <c r="F11" i="18"/>
  <c r="M10" i="18"/>
  <c r="K10" i="18"/>
  <c r="F10" i="18"/>
  <c r="M9" i="18"/>
  <c r="L9" i="18"/>
  <c r="K9" i="18"/>
  <c r="F9" i="18"/>
  <c r="M8" i="18"/>
  <c r="L8" i="18"/>
  <c r="K8" i="18"/>
  <c r="F8" i="18"/>
  <c r="M7" i="18"/>
  <c r="K7" i="18"/>
  <c r="F7" i="18"/>
  <c r="M6" i="18"/>
  <c r="K6" i="18"/>
  <c r="F6" i="18"/>
  <c r="M5" i="18"/>
  <c r="L5" i="18"/>
  <c r="K5" i="18"/>
  <c r="F5" i="18"/>
  <c r="M4" i="18"/>
  <c r="L4" i="18"/>
  <c r="K4" i="18"/>
  <c r="F4" i="18"/>
  <c r="M3" i="18"/>
  <c r="K3" i="18"/>
  <c r="F3" i="18"/>
  <c r="M2" i="18"/>
  <c r="L2" i="18"/>
  <c r="K2" i="18"/>
  <c r="F2" i="18"/>
  <c r="M24" i="40"/>
  <c r="F24" i="40"/>
  <c r="E24" i="40"/>
  <c r="M23" i="40"/>
  <c r="F23" i="40"/>
  <c r="M22" i="40"/>
  <c r="F22" i="40"/>
  <c r="M21" i="40"/>
  <c r="F21" i="40"/>
  <c r="M20" i="40"/>
  <c r="F20" i="40"/>
  <c r="M19" i="40"/>
  <c r="F19" i="40"/>
  <c r="M18" i="40"/>
  <c r="F18" i="40"/>
  <c r="M17" i="40"/>
  <c r="F17" i="40"/>
  <c r="M16" i="40"/>
  <c r="F16" i="40"/>
  <c r="M15" i="40"/>
  <c r="F15" i="40"/>
  <c r="M14" i="40"/>
  <c r="F14" i="40"/>
  <c r="M13" i="40"/>
  <c r="F13" i="40"/>
  <c r="M12" i="40"/>
  <c r="F12" i="40"/>
  <c r="M11" i="40"/>
  <c r="F11" i="40"/>
  <c r="M10" i="40"/>
  <c r="F10" i="40"/>
  <c r="M9" i="40"/>
  <c r="F9" i="40"/>
  <c r="M8" i="40"/>
  <c r="F8" i="40"/>
  <c r="M7" i="40"/>
  <c r="F7" i="40"/>
  <c r="M6" i="40"/>
  <c r="F6" i="40"/>
  <c r="M5" i="40"/>
  <c r="F5" i="40"/>
  <c r="M4" i="40"/>
  <c r="F4" i="40"/>
  <c r="M3" i="40"/>
  <c r="F3" i="40"/>
  <c r="M2" i="40"/>
  <c r="F2" i="40"/>
  <c r="M36" i="39"/>
  <c r="L36" i="39"/>
  <c r="F36" i="39"/>
  <c r="M35" i="39"/>
  <c r="K35" i="39"/>
  <c r="F35" i="39"/>
  <c r="M34" i="39"/>
  <c r="K34" i="39"/>
  <c r="F34" i="39"/>
  <c r="M33" i="39"/>
  <c r="K33" i="39"/>
  <c r="F33" i="39"/>
  <c r="M32" i="39"/>
  <c r="K32" i="39"/>
  <c r="F32" i="39"/>
  <c r="M31" i="39"/>
  <c r="K31" i="39"/>
  <c r="F31" i="39"/>
  <c r="M30" i="39"/>
  <c r="K30" i="39"/>
  <c r="F30" i="39"/>
  <c r="M29" i="39"/>
  <c r="K29" i="39"/>
  <c r="F29" i="39"/>
  <c r="M28" i="39"/>
  <c r="K28" i="39"/>
  <c r="F28" i="39"/>
  <c r="M27" i="39"/>
  <c r="K27" i="39"/>
  <c r="F27" i="39"/>
  <c r="M26" i="39"/>
  <c r="K26" i="39"/>
  <c r="F26" i="39"/>
  <c r="M25" i="39"/>
  <c r="K25" i="39"/>
  <c r="F25" i="39"/>
  <c r="M24" i="39"/>
  <c r="K24" i="39"/>
  <c r="F24" i="39"/>
  <c r="M23" i="39"/>
  <c r="K23" i="39"/>
  <c r="F23" i="39"/>
  <c r="M22" i="39"/>
  <c r="K22" i="39"/>
  <c r="F22" i="39"/>
  <c r="M21" i="39"/>
  <c r="K21" i="39"/>
  <c r="F21" i="39"/>
  <c r="M20" i="39"/>
  <c r="K20" i="39"/>
  <c r="F20" i="39"/>
  <c r="M19" i="39"/>
  <c r="K19" i="39"/>
  <c r="F19" i="39"/>
  <c r="M18" i="39"/>
  <c r="K18" i="39"/>
  <c r="F18" i="39"/>
  <c r="M17" i="39"/>
  <c r="K17" i="39"/>
  <c r="F17" i="39"/>
  <c r="M16" i="39"/>
  <c r="K16" i="39"/>
  <c r="F16" i="39"/>
  <c r="M15" i="39"/>
  <c r="K15" i="39"/>
  <c r="F15" i="39"/>
  <c r="M14" i="39"/>
  <c r="K14" i="39"/>
  <c r="F14" i="39"/>
  <c r="M13" i="39"/>
  <c r="K13" i="39"/>
  <c r="F13" i="39"/>
  <c r="M12" i="39"/>
  <c r="K12" i="39"/>
  <c r="F12" i="39"/>
  <c r="M11" i="39"/>
  <c r="K11" i="39"/>
  <c r="F11" i="39"/>
  <c r="M10" i="39"/>
  <c r="K10" i="39"/>
  <c r="F10" i="39"/>
  <c r="M9" i="39"/>
  <c r="K9" i="39"/>
  <c r="F9" i="39"/>
  <c r="M8" i="39"/>
  <c r="K8" i="39"/>
  <c r="F8" i="39"/>
  <c r="M7" i="39"/>
  <c r="K7" i="39"/>
  <c r="F7" i="39"/>
  <c r="M6" i="39"/>
  <c r="K6" i="39"/>
  <c r="F6" i="39"/>
  <c r="M5" i="39"/>
  <c r="K5" i="39"/>
  <c r="F5" i="39"/>
  <c r="M4" i="39"/>
  <c r="K4" i="39"/>
  <c r="F4" i="39"/>
  <c r="M3" i="39"/>
  <c r="K3" i="39"/>
  <c r="F3" i="39"/>
  <c r="M2" i="39"/>
  <c r="K2" i="39"/>
  <c r="F2" i="39"/>
  <c r="M8" i="36"/>
  <c r="F8" i="36"/>
  <c r="M7" i="36"/>
  <c r="K7" i="36"/>
  <c r="F7" i="36"/>
  <c r="M6" i="36"/>
  <c r="K6" i="36"/>
  <c r="F6" i="36"/>
  <c r="M5" i="36"/>
  <c r="K5" i="36"/>
  <c r="F5" i="36"/>
  <c r="M4" i="36"/>
  <c r="K4" i="36"/>
  <c r="F4" i="36"/>
  <c r="M3" i="36"/>
  <c r="K3" i="36"/>
  <c r="F3" i="36"/>
  <c r="M2" i="36"/>
  <c r="K2" i="36"/>
  <c r="F2" i="36"/>
  <c r="M41" i="35"/>
  <c r="F41" i="35"/>
  <c r="M40" i="35"/>
  <c r="K40" i="35"/>
  <c r="F40" i="35"/>
  <c r="M39" i="35"/>
  <c r="K39" i="35"/>
  <c r="F39" i="35"/>
  <c r="M38" i="35"/>
  <c r="K38" i="35"/>
  <c r="F38" i="35"/>
  <c r="M37" i="35"/>
  <c r="K37" i="35"/>
  <c r="F37" i="35"/>
  <c r="M36" i="35"/>
  <c r="K36" i="35"/>
  <c r="F36" i="35"/>
  <c r="M35" i="35"/>
  <c r="K35" i="35"/>
  <c r="F35" i="35"/>
  <c r="M34" i="35"/>
  <c r="K34" i="35"/>
  <c r="F34" i="35"/>
  <c r="M33" i="35"/>
  <c r="K33" i="35"/>
  <c r="F33" i="35"/>
  <c r="M32" i="35"/>
  <c r="K32" i="35"/>
  <c r="F32" i="35"/>
  <c r="M31" i="35"/>
  <c r="K31" i="35"/>
  <c r="F31" i="35"/>
  <c r="M30" i="35"/>
  <c r="K30" i="35"/>
  <c r="F30" i="35"/>
  <c r="M29" i="35"/>
  <c r="K29" i="35"/>
  <c r="F29" i="35"/>
  <c r="M28" i="35"/>
  <c r="K28" i="35"/>
  <c r="F28" i="35"/>
  <c r="M27" i="35"/>
  <c r="K27" i="35"/>
  <c r="F27" i="35"/>
  <c r="M26" i="35"/>
  <c r="K26" i="35"/>
  <c r="F26" i="35"/>
  <c r="M25" i="35"/>
  <c r="K25" i="35"/>
  <c r="F25" i="35"/>
  <c r="M24" i="35"/>
  <c r="K24" i="35"/>
  <c r="F24" i="35"/>
  <c r="M23" i="35"/>
  <c r="K23" i="35"/>
  <c r="F23" i="35"/>
  <c r="M22" i="35"/>
  <c r="K22" i="35"/>
  <c r="F22" i="35"/>
  <c r="M21" i="35"/>
  <c r="K21" i="35"/>
  <c r="F21" i="35"/>
  <c r="M20" i="35"/>
  <c r="K20" i="35"/>
  <c r="F20" i="35"/>
  <c r="M19" i="35"/>
  <c r="K19" i="35"/>
  <c r="F19" i="35"/>
  <c r="M18" i="35"/>
  <c r="K18" i="35"/>
  <c r="F18" i="35"/>
  <c r="M17" i="35"/>
  <c r="K17" i="35"/>
  <c r="F17" i="35"/>
  <c r="M16" i="35"/>
  <c r="K16" i="35"/>
  <c r="F16" i="35"/>
  <c r="M15" i="35"/>
  <c r="K15" i="35"/>
  <c r="F15" i="35"/>
  <c r="M14" i="35"/>
  <c r="K14" i="35"/>
  <c r="F14" i="35"/>
  <c r="M13" i="35"/>
  <c r="K13" i="35"/>
  <c r="F13" i="35"/>
  <c r="M12" i="35"/>
  <c r="K12" i="35"/>
  <c r="F12" i="35"/>
  <c r="M11" i="35"/>
  <c r="K11" i="35"/>
  <c r="F11" i="35"/>
  <c r="M10" i="35"/>
  <c r="K10" i="35"/>
  <c r="F10" i="35"/>
  <c r="M9" i="35"/>
  <c r="K9" i="35"/>
  <c r="F9" i="35"/>
  <c r="M8" i="35"/>
  <c r="K8" i="35"/>
  <c r="F8" i="35"/>
  <c r="M7" i="35"/>
  <c r="K7" i="35"/>
  <c r="F7" i="35"/>
  <c r="M6" i="35"/>
  <c r="K6" i="35"/>
  <c r="F6" i="35"/>
  <c r="M5" i="35"/>
  <c r="K5" i="35"/>
  <c r="F5" i="35"/>
  <c r="M4" i="35"/>
  <c r="K4" i="35"/>
  <c r="F4" i="35"/>
  <c r="M3" i="35"/>
  <c r="K3" i="35"/>
  <c r="F3" i="35"/>
  <c r="M2" i="35"/>
  <c r="K2" i="35"/>
  <c r="F2" i="35"/>
  <c r="M11" i="10"/>
  <c r="K11" i="10"/>
  <c r="F11" i="10"/>
  <c r="M10" i="10"/>
  <c r="K10" i="10"/>
  <c r="F10" i="10"/>
  <c r="M9" i="10"/>
  <c r="K9" i="10"/>
  <c r="F9" i="10"/>
  <c r="M8" i="10"/>
  <c r="K8" i="10"/>
  <c r="F8" i="10"/>
  <c r="M7" i="10"/>
  <c r="K7" i="10"/>
  <c r="F7" i="10"/>
  <c r="M6" i="10"/>
  <c r="K6" i="10"/>
  <c r="F6" i="10"/>
  <c r="M5" i="10"/>
  <c r="K5" i="10"/>
  <c r="F5" i="10"/>
  <c r="M4" i="10"/>
  <c r="K4" i="10"/>
  <c r="F4" i="10"/>
  <c r="M3" i="10"/>
  <c r="K3" i="10"/>
  <c r="F3" i="10"/>
  <c r="M2" i="10"/>
  <c r="K2" i="10"/>
  <c r="F2" i="10"/>
  <c r="M21" i="34"/>
  <c r="F21" i="34"/>
  <c r="M20" i="34"/>
  <c r="L20" i="34"/>
  <c r="K20" i="34"/>
  <c r="F20" i="34"/>
  <c r="M19" i="34"/>
  <c r="L19" i="34"/>
  <c r="K19" i="34"/>
  <c r="F19" i="34"/>
  <c r="M18" i="34"/>
  <c r="L18" i="34"/>
  <c r="K18" i="34"/>
  <c r="F18" i="34"/>
  <c r="M17" i="34"/>
  <c r="L17" i="34"/>
  <c r="K17" i="34"/>
  <c r="F17" i="34"/>
  <c r="M16" i="34"/>
  <c r="K16" i="34"/>
  <c r="F16" i="34"/>
  <c r="M15" i="34"/>
  <c r="K15" i="34"/>
  <c r="F15" i="34"/>
  <c r="M14" i="34"/>
  <c r="K14" i="34"/>
  <c r="F14" i="34"/>
  <c r="M13" i="34"/>
  <c r="L13" i="34"/>
  <c r="K13" i="34"/>
  <c r="F13" i="34"/>
  <c r="M12" i="34"/>
  <c r="L12" i="34"/>
  <c r="K12" i="34"/>
  <c r="F12" i="34"/>
  <c r="M11" i="34"/>
  <c r="L11" i="34"/>
  <c r="K11" i="34"/>
  <c r="F11" i="34"/>
  <c r="M10" i="34"/>
  <c r="L10" i="34"/>
  <c r="K10" i="34"/>
  <c r="F10" i="34"/>
  <c r="M9" i="34"/>
  <c r="K9" i="34"/>
  <c r="F9" i="34"/>
  <c r="M8" i="34"/>
  <c r="K8" i="34"/>
  <c r="F8" i="34"/>
  <c r="M7" i="34"/>
  <c r="K7" i="34"/>
  <c r="F7" i="34"/>
  <c r="M6" i="34"/>
  <c r="K6" i="34"/>
  <c r="F6" i="34"/>
  <c r="M5" i="34"/>
  <c r="L5" i="34"/>
  <c r="K5" i="34"/>
  <c r="F5" i="34"/>
  <c r="M4" i="34"/>
  <c r="K4" i="34"/>
  <c r="F4" i="34"/>
  <c r="M3" i="34"/>
  <c r="L3" i="34"/>
  <c r="K3" i="34"/>
  <c r="F3" i="34"/>
  <c r="M2" i="34"/>
  <c r="L2" i="34"/>
  <c r="K2" i="34"/>
  <c r="F2" i="34"/>
  <c r="M42" i="9"/>
  <c r="F42" i="9"/>
  <c r="M41" i="9"/>
  <c r="K41" i="9"/>
  <c r="F41" i="9"/>
  <c r="M40" i="9"/>
  <c r="K40" i="9"/>
  <c r="F40" i="9"/>
  <c r="M39" i="9"/>
  <c r="K39" i="9"/>
  <c r="F39" i="9"/>
  <c r="M38" i="9"/>
  <c r="K38" i="9"/>
  <c r="F38" i="9"/>
  <c r="M37" i="9"/>
  <c r="K37" i="9"/>
  <c r="F37" i="9"/>
  <c r="M36" i="9"/>
  <c r="K36" i="9"/>
  <c r="F36" i="9"/>
  <c r="M35" i="9"/>
  <c r="K35" i="9"/>
  <c r="F35" i="9"/>
  <c r="M34" i="9"/>
  <c r="K34" i="9"/>
  <c r="F34" i="9"/>
  <c r="M33" i="9"/>
  <c r="K33" i="9"/>
  <c r="F33" i="9"/>
  <c r="M32" i="9"/>
  <c r="K32" i="9"/>
  <c r="F32" i="9"/>
  <c r="M31" i="9"/>
  <c r="K31" i="9"/>
  <c r="F31" i="9"/>
  <c r="M30" i="9"/>
  <c r="K30" i="9"/>
  <c r="F30" i="9"/>
  <c r="M29" i="9"/>
  <c r="K29" i="9"/>
  <c r="F29" i="9"/>
  <c r="M28" i="9"/>
  <c r="K28" i="9"/>
  <c r="F28" i="9"/>
  <c r="M27" i="9"/>
  <c r="K27" i="9"/>
  <c r="F27" i="9"/>
  <c r="M26" i="9"/>
  <c r="K26" i="9"/>
  <c r="F26" i="9"/>
  <c r="M25" i="9"/>
  <c r="K25" i="9"/>
  <c r="F25" i="9"/>
  <c r="M24" i="9"/>
  <c r="K24" i="9"/>
  <c r="F24" i="9"/>
  <c r="M23" i="9"/>
  <c r="K23" i="9"/>
  <c r="F23" i="9"/>
  <c r="M22" i="9"/>
  <c r="K22" i="9"/>
  <c r="F22" i="9"/>
  <c r="M21" i="9"/>
  <c r="K21" i="9"/>
  <c r="F21" i="9"/>
  <c r="M20" i="9"/>
  <c r="K20" i="9"/>
  <c r="F20" i="9"/>
  <c r="M19" i="9"/>
  <c r="K19" i="9"/>
  <c r="F19" i="9"/>
  <c r="M18" i="9"/>
  <c r="K18" i="9"/>
  <c r="F18" i="9"/>
  <c r="M17" i="9"/>
  <c r="K17" i="9"/>
  <c r="F17" i="9"/>
  <c r="M16" i="9"/>
  <c r="K16" i="9"/>
  <c r="F16" i="9"/>
  <c r="M15" i="9"/>
  <c r="K15" i="9"/>
  <c r="F15" i="9"/>
  <c r="M14" i="9"/>
  <c r="K14" i="9"/>
  <c r="F14" i="9"/>
  <c r="M13" i="9"/>
  <c r="K13" i="9"/>
  <c r="F13" i="9"/>
  <c r="M12" i="9"/>
  <c r="K12" i="9"/>
  <c r="F12" i="9"/>
  <c r="M11" i="9"/>
  <c r="K11" i="9"/>
  <c r="F11" i="9"/>
  <c r="M10" i="9"/>
  <c r="K10" i="9"/>
  <c r="F10" i="9"/>
  <c r="M9" i="9"/>
  <c r="K9" i="9"/>
  <c r="F9" i="9"/>
  <c r="M8" i="9"/>
  <c r="K8" i="9"/>
  <c r="F8" i="9"/>
  <c r="M7" i="9"/>
  <c r="K7" i="9"/>
  <c r="F7" i="9"/>
  <c r="M6" i="9"/>
  <c r="K6" i="9"/>
  <c r="F6" i="9"/>
  <c r="M5" i="9"/>
  <c r="K5" i="9"/>
  <c r="F5" i="9"/>
  <c r="M4" i="9"/>
  <c r="K4" i="9"/>
  <c r="F4" i="9"/>
  <c r="M3" i="9"/>
  <c r="K3" i="9"/>
  <c r="F3" i="9"/>
  <c r="M2" i="9"/>
  <c r="K2" i="9"/>
  <c r="F2" i="9"/>
  <c r="M14" i="8"/>
  <c r="F14" i="8"/>
  <c r="M13" i="8"/>
  <c r="L13" i="8"/>
  <c r="K13" i="8"/>
  <c r="F13" i="8"/>
  <c r="M12" i="8"/>
  <c r="K12" i="8"/>
  <c r="F12" i="8"/>
  <c r="M11" i="8"/>
  <c r="L11" i="8"/>
  <c r="K11" i="8"/>
  <c r="F11" i="8"/>
  <c r="M10" i="8"/>
  <c r="K10" i="8"/>
  <c r="F10" i="8"/>
  <c r="M9" i="8"/>
  <c r="L9" i="8"/>
  <c r="K9" i="8"/>
  <c r="F9" i="8"/>
  <c r="M8" i="8"/>
  <c r="L8" i="8"/>
  <c r="K8" i="8"/>
  <c r="F8" i="8"/>
  <c r="M7" i="8"/>
  <c r="L7" i="8"/>
  <c r="K7" i="8"/>
  <c r="F7" i="8"/>
  <c r="M6" i="8"/>
  <c r="K6" i="8"/>
  <c r="F6" i="8"/>
  <c r="M5" i="8"/>
  <c r="L5" i="8"/>
  <c r="K5" i="8"/>
  <c r="F5" i="8"/>
  <c r="M4" i="8"/>
  <c r="L4" i="8"/>
  <c r="K4" i="8"/>
  <c r="F4" i="8"/>
  <c r="M3" i="8"/>
  <c r="K3" i="8"/>
  <c r="F3" i="8"/>
  <c r="M2" i="8"/>
  <c r="L2" i="8"/>
  <c r="K2" i="8"/>
  <c r="F2" i="8"/>
  <c r="M15" i="16"/>
  <c r="F15" i="16"/>
  <c r="M14" i="16"/>
  <c r="L14" i="16"/>
  <c r="K14" i="16"/>
  <c r="F14" i="16"/>
  <c r="M13" i="16"/>
  <c r="L13" i="16"/>
  <c r="K13" i="16"/>
  <c r="F13" i="16"/>
  <c r="M12" i="16"/>
  <c r="L12" i="16"/>
  <c r="K12" i="16"/>
  <c r="F12" i="16"/>
  <c r="M11" i="16"/>
  <c r="L11" i="16"/>
  <c r="K11" i="16"/>
  <c r="F11" i="16"/>
  <c r="M10" i="16"/>
  <c r="K10" i="16"/>
  <c r="F10" i="16"/>
  <c r="M9" i="16"/>
  <c r="L9" i="16"/>
  <c r="K9" i="16"/>
  <c r="F9" i="16"/>
  <c r="M8" i="16"/>
  <c r="K8" i="16"/>
  <c r="F8" i="16"/>
  <c r="M7" i="16"/>
  <c r="L7" i="16"/>
  <c r="K7" i="16"/>
  <c r="F7" i="16"/>
  <c r="M6" i="16"/>
  <c r="L6" i="16"/>
  <c r="K6" i="16"/>
  <c r="F6" i="16"/>
  <c r="M5" i="16"/>
  <c r="L5" i="16"/>
  <c r="K5" i="16"/>
  <c r="F5" i="16"/>
  <c r="M4" i="16"/>
  <c r="K4" i="16"/>
  <c r="F4" i="16"/>
  <c r="M3" i="16"/>
  <c r="L3" i="16"/>
  <c r="K3" i="16"/>
  <c r="F3" i="16"/>
  <c r="M2" i="16"/>
  <c r="L2" i="16"/>
  <c r="K2" i="16"/>
  <c r="F2" i="16"/>
  <c r="M8" i="33"/>
  <c r="F8" i="33"/>
  <c r="M7" i="33"/>
  <c r="L7" i="33"/>
  <c r="K7" i="33"/>
  <c r="F7" i="33"/>
  <c r="M6" i="33"/>
  <c r="L6" i="33"/>
  <c r="K6" i="33"/>
  <c r="F6" i="33"/>
  <c r="M5" i="33"/>
  <c r="L5" i="33"/>
  <c r="K5" i="33"/>
  <c r="F5" i="33"/>
  <c r="M4" i="33"/>
  <c r="L4" i="33"/>
  <c r="K4" i="33"/>
  <c r="F4" i="33"/>
  <c r="M3" i="33"/>
  <c r="L3" i="33"/>
  <c r="K3" i="33"/>
  <c r="F3" i="33"/>
  <c r="M2" i="33"/>
  <c r="L2" i="33"/>
  <c r="K2" i="33"/>
  <c r="F2" i="33"/>
  <c r="M12" i="15"/>
  <c r="F12" i="15"/>
  <c r="M11" i="15"/>
  <c r="K11" i="15"/>
  <c r="F11" i="15"/>
  <c r="M10" i="15"/>
  <c r="L10" i="15"/>
  <c r="K10" i="15"/>
  <c r="F10" i="15"/>
  <c r="M9" i="15"/>
  <c r="L9" i="15"/>
  <c r="K9" i="15"/>
  <c r="F9" i="15"/>
  <c r="M8" i="15"/>
  <c r="L8" i="15"/>
  <c r="K8" i="15"/>
  <c r="F8" i="15"/>
  <c r="M7" i="15"/>
  <c r="L7" i="15"/>
  <c r="K7" i="15"/>
  <c r="F7" i="15"/>
  <c r="M6" i="15"/>
  <c r="K6" i="15"/>
  <c r="F6" i="15"/>
  <c r="M5" i="15"/>
  <c r="L5" i="15"/>
  <c r="K5" i="15"/>
  <c r="F5" i="15"/>
  <c r="M4" i="15"/>
  <c r="K4" i="15"/>
  <c r="F4" i="15"/>
  <c r="M3" i="15"/>
  <c r="L3" i="15"/>
  <c r="K3" i="15"/>
  <c r="F3" i="15"/>
  <c r="M2" i="15"/>
  <c r="L2" i="15"/>
  <c r="K2" i="15"/>
  <c r="F2" i="15"/>
  <c r="M27" i="7"/>
  <c r="F27" i="7"/>
  <c r="M26" i="7"/>
  <c r="K26" i="7"/>
  <c r="F26" i="7"/>
  <c r="M25" i="7"/>
  <c r="L25" i="7"/>
  <c r="K25" i="7"/>
  <c r="F25" i="7"/>
  <c r="M24" i="7"/>
  <c r="L24" i="7"/>
  <c r="K24" i="7"/>
  <c r="F24" i="7"/>
  <c r="M23" i="7"/>
  <c r="K23" i="7"/>
  <c r="F23" i="7"/>
  <c r="M22" i="7"/>
  <c r="L22" i="7"/>
  <c r="K22" i="7"/>
  <c r="F22" i="7"/>
  <c r="M21" i="7"/>
  <c r="L21" i="7"/>
  <c r="K21" i="7"/>
  <c r="F21" i="7"/>
  <c r="M20" i="7"/>
  <c r="K20" i="7"/>
  <c r="F20" i="7"/>
  <c r="M19" i="7"/>
  <c r="L19" i="7"/>
  <c r="K19" i="7"/>
  <c r="F19" i="7"/>
  <c r="M18" i="7"/>
  <c r="L18" i="7"/>
  <c r="K18" i="7"/>
  <c r="F18" i="7"/>
  <c r="M17" i="7"/>
  <c r="K17" i="7"/>
  <c r="F17" i="7"/>
  <c r="M16" i="7"/>
  <c r="K16" i="7"/>
  <c r="F16" i="7"/>
  <c r="M15" i="7"/>
  <c r="L15" i="7"/>
  <c r="K15" i="7"/>
  <c r="F15" i="7"/>
  <c r="M14" i="7"/>
  <c r="L14" i="7"/>
  <c r="K14" i="7"/>
  <c r="F14" i="7"/>
  <c r="M13" i="7"/>
  <c r="K13" i="7"/>
  <c r="F13" i="7"/>
  <c r="M12" i="7"/>
  <c r="L12" i="7"/>
  <c r="K12" i="7"/>
  <c r="F12" i="7"/>
  <c r="M11" i="7"/>
  <c r="L11" i="7"/>
  <c r="K11" i="7"/>
  <c r="F11" i="7"/>
  <c r="M10" i="7"/>
  <c r="L10" i="7"/>
  <c r="K10" i="7"/>
  <c r="F10" i="7"/>
  <c r="M9" i="7"/>
  <c r="L9" i="7"/>
  <c r="K9" i="7"/>
  <c r="F9" i="7"/>
  <c r="M8" i="7"/>
  <c r="L8" i="7"/>
  <c r="K8" i="7"/>
  <c r="F8" i="7"/>
  <c r="M7" i="7"/>
  <c r="L7" i="7"/>
  <c r="K7" i="7"/>
  <c r="F7" i="7"/>
  <c r="M6" i="7"/>
  <c r="L6" i="7"/>
  <c r="K6" i="7"/>
  <c r="F6" i="7"/>
  <c r="M5" i="7"/>
  <c r="K5" i="7"/>
  <c r="F5" i="7"/>
  <c r="M4" i="7"/>
  <c r="L4" i="7"/>
  <c r="K4" i="7"/>
  <c r="F4" i="7"/>
  <c r="M3" i="7"/>
  <c r="K3" i="7"/>
  <c r="F3" i="7"/>
  <c r="M2" i="7"/>
  <c r="L2" i="7"/>
  <c r="K2" i="7"/>
  <c r="F2" i="7"/>
  <c r="M96" i="14"/>
  <c r="F96" i="14"/>
  <c r="M95" i="14"/>
  <c r="L95" i="14"/>
  <c r="K95" i="14"/>
  <c r="F95" i="14"/>
  <c r="M94" i="14"/>
  <c r="L94" i="14"/>
  <c r="K94" i="14"/>
  <c r="F94" i="14"/>
  <c r="M93" i="14"/>
  <c r="L93" i="14"/>
  <c r="K93" i="14"/>
  <c r="F93" i="14"/>
  <c r="M92" i="14"/>
  <c r="L92" i="14"/>
  <c r="K92" i="14"/>
  <c r="F92" i="14"/>
  <c r="M91" i="14"/>
  <c r="L91" i="14"/>
  <c r="K91" i="14"/>
  <c r="F91" i="14"/>
  <c r="M90" i="14"/>
  <c r="L90" i="14"/>
  <c r="K90" i="14"/>
  <c r="F90" i="14"/>
  <c r="M89" i="14"/>
  <c r="L89" i="14"/>
  <c r="K89" i="14"/>
  <c r="F89" i="14"/>
  <c r="M88" i="14"/>
  <c r="L88" i="14"/>
  <c r="K88" i="14"/>
  <c r="F88" i="14"/>
  <c r="M87" i="14"/>
  <c r="L87" i="14"/>
  <c r="K87" i="14"/>
  <c r="F87" i="14"/>
  <c r="M86" i="14"/>
  <c r="L86" i="14"/>
  <c r="K86" i="14"/>
  <c r="F86" i="14"/>
  <c r="M85" i="14"/>
  <c r="L85" i="14"/>
  <c r="K85" i="14"/>
  <c r="F85" i="14"/>
  <c r="M84" i="14"/>
  <c r="L84" i="14"/>
  <c r="K84" i="14"/>
  <c r="F84" i="14"/>
  <c r="M83" i="14"/>
  <c r="L83" i="14"/>
  <c r="K83" i="14"/>
  <c r="F83" i="14"/>
  <c r="M82" i="14"/>
  <c r="L82" i="14"/>
  <c r="K82" i="14"/>
  <c r="F82" i="14"/>
  <c r="M81" i="14"/>
  <c r="L81" i="14"/>
  <c r="K81" i="14"/>
  <c r="F81" i="14"/>
  <c r="M80" i="14"/>
  <c r="L80" i="14"/>
  <c r="K80" i="14"/>
  <c r="F80" i="14"/>
  <c r="M79" i="14"/>
  <c r="L79" i="14"/>
  <c r="K79" i="14"/>
  <c r="F79" i="14"/>
  <c r="M78" i="14"/>
  <c r="L78" i="14"/>
  <c r="K78" i="14"/>
  <c r="F78" i="14"/>
  <c r="M77" i="14"/>
  <c r="L77" i="14"/>
  <c r="K77" i="14"/>
  <c r="F77" i="14"/>
  <c r="M76" i="14"/>
  <c r="L76" i="14"/>
  <c r="K76" i="14"/>
  <c r="F76" i="14"/>
  <c r="M75" i="14"/>
  <c r="L75" i="14"/>
  <c r="K75" i="14"/>
  <c r="F75" i="14"/>
  <c r="M74" i="14"/>
  <c r="L74" i="14"/>
  <c r="K74" i="14"/>
  <c r="F74" i="14"/>
  <c r="M73" i="14"/>
  <c r="L73" i="14"/>
  <c r="K73" i="14"/>
  <c r="F73" i="14"/>
  <c r="M72" i="14"/>
  <c r="L72" i="14"/>
  <c r="K72" i="14"/>
  <c r="F72" i="14"/>
  <c r="M71" i="14"/>
  <c r="L71" i="14"/>
  <c r="K71" i="14"/>
  <c r="F71" i="14"/>
  <c r="M70" i="14"/>
  <c r="K70" i="14"/>
  <c r="F70" i="14"/>
  <c r="M69" i="14"/>
  <c r="K69" i="14"/>
  <c r="F69" i="14"/>
  <c r="M68" i="14"/>
  <c r="K68" i="14"/>
  <c r="F68" i="14"/>
  <c r="M67" i="14"/>
  <c r="K67" i="14"/>
  <c r="F67" i="14"/>
  <c r="M66" i="14"/>
  <c r="L66" i="14"/>
  <c r="K66" i="14"/>
  <c r="F66" i="14"/>
  <c r="M65" i="14"/>
  <c r="L65" i="14"/>
  <c r="K65" i="14"/>
  <c r="F65" i="14"/>
  <c r="M64" i="14"/>
  <c r="L64" i="14"/>
  <c r="K64" i="14"/>
  <c r="F64" i="14"/>
  <c r="M63" i="14"/>
  <c r="L63" i="14"/>
  <c r="K63" i="14"/>
  <c r="F63" i="14"/>
  <c r="M62" i="14"/>
  <c r="L62" i="14"/>
  <c r="K62" i="14"/>
  <c r="F62" i="14"/>
  <c r="M61" i="14"/>
  <c r="L61" i="14"/>
  <c r="K61" i="14"/>
  <c r="F61" i="14"/>
  <c r="M60" i="14"/>
  <c r="L60" i="14"/>
  <c r="K60" i="14"/>
  <c r="F60" i="14"/>
  <c r="M59" i="14"/>
  <c r="K59" i="14"/>
  <c r="F59" i="14"/>
  <c r="M58" i="14"/>
  <c r="L58" i="14"/>
  <c r="K58" i="14"/>
  <c r="F58" i="14"/>
  <c r="M57" i="14"/>
  <c r="K57" i="14"/>
  <c r="F57" i="14"/>
  <c r="M56" i="14"/>
  <c r="L56" i="14"/>
  <c r="K56" i="14"/>
  <c r="F56" i="14"/>
  <c r="M55" i="14"/>
  <c r="L55" i="14"/>
  <c r="K55" i="14"/>
  <c r="F55" i="14"/>
  <c r="M54" i="14"/>
  <c r="L54" i="14"/>
  <c r="K54" i="14"/>
  <c r="F54" i="14"/>
  <c r="M53" i="14"/>
  <c r="K53" i="14"/>
  <c r="F53" i="14"/>
  <c r="M52" i="14"/>
  <c r="L52" i="14"/>
  <c r="K52" i="14"/>
  <c r="F52" i="14"/>
  <c r="M51" i="14"/>
  <c r="L51" i="14"/>
  <c r="K51" i="14"/>
  <c r="F51" i="14"/>
  <c r="M50" i="14"/>
  <c r="L50" i="14"/>
  <c r="K50" i="14"/>
  <c r="F50" i="14"/>
  <c r="M49" i="14"/>
  <c r="L49" i="14"/>
  <c r="K49" i="14"/>
  <c r="F49" i="14"/>
  <c r="M48" i="14"/>
  <c r="K48" i="14"/>
  <c r="F48" i="14"/>
  <c r="M47" i="14"/>
  <c r="L47" i="14"/>
  <c r="K47" i="14"/>
  <c r="F47" i="14"/>
  <c r="M46" i="14"/>
  <c r="K46" i="14"/>
  <c r="F46" i="14"/>
  <c r="M45" i="14"/>
  <c r="K45" i="14"/>
  <c r="F45" i="14"/>
  <c r="M44" i="14"/>
  <c r="K44" i="14"/>
  <c r="F44" i="14"/>
  <c r="M43" i="14"/>
  <c r="L43" i="14"/>
  <c r="K43" i="14"/>
  <c r="F43" i="14"/>
  <c r="M42" i="14"/>
  <c r="L42" i="14"/>
  <c r="K42" i="14"/>
  <c r="F42" i="14"/>
  <c r="M41" i="14"/>
  <c r="L41" i="14"/>
  <c r="K41" i="14"/>
  <c r="F41" i="14"/>
  <c r="M40" i="14"/>
  <c r="L40" i="14"/>
  <c r="K40" i="14"/>
  <c r="F40" i="14"/>
  <c r="M39" i="14"/>
  <c r="L39" i="14"/>
  <c r="K39" i="14"/>
  <c r="F39" i="14"/>
  <c r="M38" i="14"/>
  <c r="K38" i="14"/>
  <c r="F38" i="14"/>
  <c r="M37" i="14"/>
  <c r="K37" i="14"/>
  <c r="F37" i="14"/>
  <c r="M36" i="14"/>
  <c r="L36" i="14"/>
  <c r="K36" i="14"/>
  <c r="F36" i="14"/>
  <c r="M35" i="14"/>
  <c r="K35" i="14"/>
  <c r="F35" i="14"/>
  <c r="M34" i="14"/>
  <c r="L34" i="14"/>
  <c r="K34" i="14"/>
  <c r="F34" i="14"/>
  <c r="M33" i="14"/>
  <c r="K33" i="14"/>
  <c r="F33" i="14"/>
  <c r="M32" i="14"/>
  <c r="K32" i="14"/>
  <c r="F32" i="14"/>
  <c r="M31" i="14"/>
  <c r="L31" i="14"/>
  <c r="K31" i="14"/>
  <c r="F31" i="14"/>
  <c r="M30" i="14"/>
  <c r="L30" i="14"/>
  <c r="K30" i="14"/>
  <c r="F30" i="14"/>
  <c r="M29" i="14"/>
  <c r="K29" i="14"/>
  <c r="F29" i="14"/>
  <c r="M28" i="14"/>
  <c r="K28" i="14"/>
  <c r="F28" i="14"/>
  <c r="M27" i="14"/>
  <c r="K27" i="14"/>
  <c r="F27" i="14"/>
  <c r="M26" i="14"/>
  <c r="L26" i="14"/>
  <c r="K26" i="14"/>
  <c r="F26" i="14"/>
  <c r="M25" i="14"/>
  <c r="K25" i="14"/>
  <c r="F25" i="14"/>
  <c r="M24" i="14"/>
  <c r="L24" i="14"/>
  <c r="K24" i="14"/>
  <c r="F24" i="14"/>
  <c r="M23" i="14"/>
  <c r="K23" i="14"/>
  <c r="F23" i="14"/>
  <c r="M22" i="14"/>
  <c r="K22" i="14"/>
  <c r="F22" i="14"/>
  <c r="M21" i="14"/>
  <c r="K21" i="14"/>
  <c r="F21" i="14"/>
  <c r="M20" i="14"/>
  <c r="K20" i="14"/>
  <c r="F20" i="14"/>
  <c r="M19" i="14"/>
  <c r="L19" i="14"/>
  <c r="K19" i="14"/>
  <c r="F19" i="14"/>
  <c r="M18" i="14"/>
  <c r="K18" i="14"/>
  <c r="F18" i="14"/>
  <c r="M17" i="14"/>
  <c r="K17" i="14"/>
  <c r="F17" i="14"/>
  <c r="M16" i="14"/>
  <c r="L16" i="14"/>
  <c r="K16" i="14"/>
  <c r="F16" i="14"/>
  <c r="M15" i="14"/>
  <c r="L15" i="14"/>
  <c r="K15" i="14"/>
  <c r="F15" i="14"/>
  <c r="M14" i="14"/>
  <c r="L14" i="14"/>
  <c r="K14" i="14"/>
  <c r="F14" i="14"/>
  <c r="M13" i="14"/>
  <c r="L13" i="14"/>
  <c r="K13" i="14"/>
  <c r="F13" i="14"/>
  <c r="M12" i="14"/>
  <c r="L12" i="14"/>
  <c r="K12" i="14"/>
  <c r="F12" i="14"/>
  <c r="M11" i="14"/>
  <c r="K11" i="14"/>
  <c r="F11" i="14"/>
  <c r="M10" i="14"/>
  <c r="L10" i="14"/>
  <c r="K10" i="14"/>
  <c r="F10" i="14"/>
  <c r="M9" i="14"/>
  <c r="L9" i="14"/>
  <c r="K9" i="14"/>
  <c r="F9" i="14"/>
  <c r="M8" i="14"/>
  <c r="L8" i="14"/>
  <c r="K8" i="14"/>
  <c r="F8" i="14"/>
  <c r="M7" i="14"/>
  <c r="K7" i="14"/>
  <c r="F7" i="14"/>
  <c r="M6" i="14"/>
  <c r="K6" i="14"/>
  <c r="F6" i="14"/>
  <c r="M5" i="14"/>
  <c r="K5" i="14"/>
  <c r="F5" i="14"/>
  <c r="M4" i="14"/>
  <c r="K4" i="14"/>
  <c r="F4" i="14"/>
  <c r="M3" i="14"/>
  <c r="L3" i="14"/>
  <c r="K3" i="14"/>
  <c r="F3" i="14"/>
  <c r="M2" i="14"/>
  <c r="K2" i="14"/>
  <c r="F2" i="14"/>
  <c r="M19" i="32"/>
  <c r="F19" i="32"/>
  <c r="M18" i="32"/>
  <c r="K18" i="32"/>
  <c r="F18" i="32"/>
  <c r="M17" i="32"/>
  <c r="K17" i="32"/>
  <c r="F17" i="32"/>
  <c r="M16" i="32"/>
  <c r="K16" i="32"/>
  <c r="F16" i="32"/>
  <c r="M15" i="32"/>
  <c r="K15" i="32"/>
  <c r="F15" i="32"/>
  <c r="M14" i="32"/>
  <c r="K14" i="32"/>
  <c r="F14" i="32"/>
  <c r="M13" i="32"/>
  <c r="K13" i="32"/>
  <c r="F13" i="32"/>
  <c r="M12" i="32"/>
  <c r="K12" i="32"/>
  <c r="F12" i="32"/>
  <c r="M11" i="32"/>
  <c r="K11" i="32"/>
  <c r="F11" i="32"/>
  <c r="M10" i="32"/>
  <c r="K10" i="32"/>
  <c r="F10" i="32"/>
  <c r="M9" i="32"/>
  <c r="K9" i="32"/>
  <c r="F9" i="32"/>
  <c r="M8" i="32"/>
  <c r="K8" i="32"/>
  <c r="F8" i="32"/>
  <c r="M7" i="32"/>
  <c r="K7" i="32"/>
  <c r="F7" i="32"/>
  <c r="M6" i="32"/>
  <c r="K6" i="32"/>
  <c r="F6" i="32"/>
  <c r="M5" i="32"/>
  <c r="K5" i="32"/>
  <c r="F5" i="32"/>
  <c r="M4" i="32"/>
  <c r="K4" i="32"/>
  <c r="F4" i="32"/>
  <c r="M3" i="32"/>
  <c r="K3" i="32"/>
  <c r="F3" i="32"/>
  <c r="M2" i="32"/>
  <c r="K2" i="32"/>
  <c r="F2" i="32"/>
  <c r="M26" i="31"/>
  <c r="F26" i="31"/>
  <c r="M25" i="31"/>
  <c r="L25" i="31"/>
  <c r="K25" i="31"/>
  <c r="F25" i="31"/>
  <c r="M24" i="31"/>
  <c r="L24" i="31"/>
  <c r="K24" i="31"/>
  <c r="F24" i="31"/>
  <c r="M23" i="31"/>
  <c r="L23" i="31"/>
  <c r="K23" i="31"/>
  <c r="F23" i="31"/>
  <c r="M22" i="31"/>
  <c r="L22" i="31"/>
  <c r="K22" i="31"/>
  <c r="F22" i="31"/>
  <c r="M21" i="31"/>
  <c r="L21" i="31"/>
  <c r="K21" i="31"/>
  <c r="F21" i="31"/>
  <c r="M20" i="31"/>
  <c r="L20" i="31"/>
  <c r="K20" i="31"/>
  <c r="F20" i="31"/>
  <c r="M19" i="31"/>
  <c r="L19" i="31"/>
  <c r="K19" i="31"/>
  <c r="F19" i="31"/>
  <c r="M18" i="31"/>
  <c r="L18" i="31"/>
  <c r="K18" i="31"/>
  <c r="F18" i="31"/>
  <c r="M17" i="31"/>
  <c r="K17" i="31"/>
  <c r="F17" i="31"/>
  <c r="M16" i="31"/>
  <c r="L16" i="31"/>
  <c r="K16" i="31"/>
  <c r="F16" i="31"/>
  <c r="M15" i="31"/>
  <c r="L15" i="31"/>
  <c r="K15" i="31"/>
  <c r="F15" i="31"/>
  <c r="M14" i="31"/>
  <c r="L14" i="31"/>
  <c r="K14" i="31"/>
  <c r="F14" i="31"/>
  <c r="M13" i="31"/>
  <c r="L13" i="31"/>
  <c r="K13" i="31"/>
  <c r="F13" i="31"/>
  <c r="M12" i="31"/>
  <c r="L12" i="31"/>
  <c r="K12" i="31"/>
  <c r="F12" i="31"/>
  <c r="M11" i="31"/>
  <c r="L11" i="31"/>
  <c r="K11" i="31"/>
  <c r="F11" i="31"/>
  <c r="M10" i="31"/>
  <c r="K10" i="31"/>
  <c r="F10" i="31"/>
  <c r="M9" i="31"/>
  <c r="L9" i="31"/>
  <c r="K9" i="31"/>
  <c r="F9" i="31"/>
  <c r="M8" i="31"/>
  <c r="L8" i="31"/>
  <c r="K8" i="31"/>
  <c r="F8" i="31"/>
  <c r="M7" i="31"/>
  <c r="K7" i="31"/>
  <c r="F7" i="31"/>
  <c r="M6" i="31"/>
  <c r="K6" i="31"/>
  <c r="F6" i="31"/>
  <c r="M5" i="31"/>
  <c r="K5" i="31"/>
  <c r="F5" i="31"/>
  <c r="M4" i="31"/>
  <c r="K4" i="31"/>
  <c r="F4" i="31"/>
  <c r="M3" i="31"/>
  <c r="L3" i="31"/>
  <c r="K3" i="31"/>
  <c r="F3" i="31"/>
  <c r="M2" i="31"/>
  <c r="K2" i="31"/>
  <c r="F2" i="31"/>
  <c r="M18" i="38"/>
  <c r="F18" i="38"/>
  <c r="M17" i="38"/>
  <c r="K17" i="38"/>
  <c r="F17" i="38"/>
  <c r="D17" i="38"/>
  <c r="M16" i="38"/>
  <c r="K16" i="38"/>
  <c r="D16" i="38"/>
  <c r="M15" i="38"/>
  <c r="K15" i="38"/>
  <c r="D15" i="38"/>
  <c r="M14" i="38"/>
  <c r="K14" i="38"/>
  <c r="F14" i="38"/>
  <c r="D14" i="38"/>
  <c r="M13" i="38"/>
  <c r="K13" i="38"/>
  <c r="F13" i="38"/>
  <c r="D13" i="38"/>
  <c r="M12" i="38"/>
  <c r="K12" i="38"/>
  <c r="F12" i="38"/>
  <c r="D12" i="38"/>
  <c r="M11" i="38"/>
  <c r="K11" i="38"/>
  <c r="F11" i="38"/>
  <c r="D11" i="38"/>
  <c r="M10" i="38"/>
  <c r="K10" i="38"/>
  <c r="F10" i="38"/>
  <c r="D10" i="38"/>
  <c r="M9" i="38"/>
  <c r="K9" i="38"/>
  <c r="F9" i="38"/>
  <c r="D9" i="38"/>
  <c r="M8" i="38"/>
  <c r="K8" i="38"/>
  <c r="F8" i="38"/>
  <c r="D8" i="38"/>
  <c r="M7" i="38"/>
  <c r="K7" i="38"/>
  <c r="F7" i="38"/>
  <c r="D7" i="38"/>
  <c r="M6" i="38"/>
  <c r="K6" i="38"/>
  <c r="F6" i="38"/>
  <c r="D6" i="38"/>
  <c r="M5" i="38"/>
  <c r="K5" i="38"/>
  <c r="F5" i="38"/>
  <c r="D5" i="38"/>
  <c r="M4" i="38"/>
  <c r="K4" i="38"/>
  <c r="F4" i="38"/>
  <c r="D4" i="38"/>
  <c r="M3" i="38"/>
  <c r="K3" i="38"/>
  <c r="F3" i="38"/>
  <c r="D3" i="38"/>
  <c r="M2" i="38"/>
  <c r="K2" i="38"/>
  <c r="F2" i="38"/>
  <c r="D2" i="38"/>
  <c r="M23" i="30"/>
  <c r="F23" i="30"/>
  <c r="M22" i="30"/>
  <c r="K22" i="30"/>
  <c r="F22" i="30"/>
  <c r="M21" i="30"/>
  <c r="K21" i="30"/>
  <c r="F21" i="30"/>
  <c r="M20" i="30"/>
  <c r="K20" i="30"/>
  <c r="F20" i="30"/>
  <c r="M19" i="30"/>
  <c r="K19" i="30"/>
  <c r="F19" i="30"/>
  <c r="M18" i="30"/>
  <c r="K18" i="30"/>
  <c r="F18" i="30"/>
  <c r="M17" i="30"/>
  <c r="K17" i="30"/>
  <c r="F17" i="30"/>
  <c r="M16" i="30"/>
  <c r="K16" i="30"/>
  <c r="F16" i="30"/>
  <c r="M15" i="30"/>
  <c r="K15" i="30"/>
  <c r="F15" i="30"/>
  <c r="M14" i="30"/>
  <c r="K14" i="30"/>
  <c r="F14" i="30"/>
  <c r="M13" i="30"/>
  <c r="K13" i="30"/>
  <c r="F13" i="30"/>
  <c r="M12" i="30"/>
  <c r="K12" i="30"/>
  <c r="F12" i="30"/>
  <c r="M11" i="30"/>
  <c r="K11" i="30"/>
  <c r="F11" i="30"/>
  <c r="M10" i="30"/>
  <c r="K10" i="30"/>
  <c r="F10" i="30"/>
  <c r="M9" i="30"/>
  <c r="K9" i="30"/>
  <c r="F9" i="30"/>
  <c r="M8" i="30"/>
  <c r="K8" i="30"/>
  <c r="F8" i="30"/>
  <c r="M7" i="30"/>
  <c r="K7" i="30"/>
  <c r="F7" i="30"/>
  <c r="M6" i="30"/>
  <c r="K6" i="30"/>
  <c r="F6" i="30"/>
  <c r="M5" i="30"/>
  <c r="K5" i="30"/>
  <c r="F5" i="30"/>
  <c r="M4" i="30"/>
  <c r="K4" i="30"/>
  <c r="F4" i="30"/>
  <c r="M3" i="30"/>
  <c r="K3" i="30"/>
  <c r="F3" i="30"/>
  <c r="M2" i="30"/>
  <c r="K2" i="30"/>
  <c r="F2" i="30"/>
  <c r="M8" i="29"/>
  <c r="F8" i="29"/>
  <c r="M7" i="29"/>
  <c r="K7" i="29"/>
  <c r="F7" i="29"/>
  <c r="M6" i="29"/>
  <c r="K6" i="29"/>
  <c r="F6" i="29"/>
  <c r="M5" i="29"/>
  <c r="K5" i="29"/>
  <c r="F5" i="29"/>
  <c r="M4" i="29"/>
  <c r="K4" i="29"/>
  <c r="F4" i="29"/>
  <c r="M3" i="29"/>
  <c r="K3" i="29"/>
  <c r="F3" i="29"/>
  <c r="M2" i="29"/>
  <c r="K2" i="29"/>
  <c r="F2" i="29"/>
  <c r="M43" i="28"/>
  <c r="F43" i="28"/>
  <c r="M42" i="28"/>
  <c r="K42" i="28"/>
  <c r="F42" i="28"/>
  <c r="M41" i="28"/>
  <c r="K41" i="28"/>
  <c r="F41" i="28"/>
  <c r="M40" i="28"/>
  <c r="K40" i="28"/>
  <c r="F40" i="28"/>
  <c r="M39" i="28"/>
  <c r="K39" i="28"/>
  <c r="F39" i="28"/>
  <c r="M38" i="28"/>
  <c r="K38" i="28"/>
  <c r="F38" i="28"/>
  <c r="M37" i="28"/>
  <c r="K37" i="28"/>
  <c r="F37" i="28"/>
  <c r="M36" i="28"/>
  <c r="K36" i="28"/>
  <c r="F36" i="28"/>
  <c r="M35" i="28"/>
  <c r="K35" i="28"/>
  <c r="F35" i="28"/>
  <c r="M34" i="28"/>
  <c r="K34" i="28"/>
  <c r="F34" i="28"/>
  <c r="M33" i="28"/>
  <c r="K33" i="28"/>
  <c r="F33" i="28"/>
  <c r="M32" i="28"/>
  <c r="K32" i="28"/>
  <c r="F32" i="28"/>
  <c r="M31" i="28"/>
  <c r="K31" i="28"/>
  <c r="F31" i="28"/>
  <c r="M30" i="28"/>
  <c r="K30" i="28"/>
  <c r="F30" i="28"/>
  <c r="M29" i="28"/>
  <c r="K29" i="28"/>
  <c r="F29" i="28"/>
  <c r="M28" i="28"/>
  <c r="K28" i="28"/>
  <c r="F28" i="28"/>
  <c r="M27" i="28"/>
  <c r="K27" i="28"/>
  <c r="F27" i="28"/>
  <c r="M26" i="28"/>
  <c r="K26" i="28"/>
  <c r="F26" i="28"/>
  <c r="M25" i="28"/>
  <c r="K25" i="28"/>
  <c r="F25" i="28"/>
  <c r="M24" i="28"/>
  <c r="K24" i="28"/>
  <c r="F24" i="28"/>
  <c r="M23" i="28"/>
  <c r="K23" i="28"/>
  <c r="F23" i="28"/>
  <c r="M22" i="28"/>
  <c r="K22" i="28"/>
  <c r="F22" i="28"/>
  <c r="M21" i="28"/>
  <c r="K21" i="28"/>
  <c r="F21" i="28"/>
  <c r="M20" i="28"/>
  <c r="K20" i="28"/>
  <c r="F20" i="28"/>
  <c r="M19" i="28"/>
  <c r="K19" i="28"/>
  <c r="F19" i="28"/>
  <c r="M18" i="28"/>
  <c r="K18" i="28"/>
  <c r="F18" i="28"/>
  <c r="M17" i="28"/>
  <c r="K17" i="28"/>
  <c r="F17" i="28"/>
  <c r="M16" i="28"/>
  <c r="K16" i="28"/>
  <c r="F16" i="28"/>
  <c r="M15" i="28"/>
  <c r="K15" i="28"/>
  <c r="F15" i="28"/>
  <c r="M14" i="28"/>
  <c r="K14" i="28"/>
  <c r="F14" i="28"/>
  <c r="M13" i="28"/>
  <c r="K13" i="28"/>
  <c r="F13" i="28"/>
  <c r="M12" i="28"/>
  <c r="K12" i="28"/>
  <c r="F12" i="28"/>
  <c r="M11" i="28"/>
  <c r="K11" i="28"/>
  <c r="F11" i="28"/>
  <c r="M10" i="28"/>
  <c r="K10" i="28"/>
  <c r="F10" i="28"/>
  <c r="M9" i="28"/>
  <c r="K9" i="28"/>
  <c r="F9" i="28"/>
  <c r="M8" i="28"/>
  <c r="K8" i="28"/>
  <c r="F8" i="28"/>
  <c r="M7" i="28"/>
  <c r="K7" i="28"/>
  <c r="F7" i="28"/>
  <c r="M6" i="28"/>
  <c r="K6" i="28"/>
  <c r="F6" i="28"/>
  <c r="M5" i="28"/>
  <c r="K5" i="28"/>
  <c r="F5" i="28"/>
  <c r="M4" i="28"/>
  <c r="K4" i="28"/>
  <c r="F4" i="28"/>
  <c r="M3" i="28"/>
  <c r="K3" i="28"/>
  <c r="F3" i="28"/>
  <c r="M2" i="28"/>
  <c r="K2" i="28"/>
  <c r="F2" i="28"/>
  <c r="M58" i="6"/>
  <c r="F58" i="6"/>
  <c r="M57" i="6"/>
  <c r="K57" i="6"/>
  <c r="F57" i="6"/>
  <c r="M56" i="6"/>
  <c r="K56" i="6"/>
  <c r="F56" i="6"/>
  <c r="M55" i="6"/>
  <c r="K55" i="6"/>
  <c r="F55" i="6"/>
  <c r="M54" i="6"/>
  <c r="K54" i="6"/>
  <c r="F54" i="6"/>
  <c r="M53" i="6"/>
  <c r="K53" i="6"/>
  <c r="F53" i="6"/>
  <c r="M52" i="6"/>
  <c r="K52" i="6"/>
  <c r="F52" i="6"/>
  <c r="M51" i="6"/>
  <c r="K51" i="6"/>
  <c r="F51" i="6"/>
  <c r="M50" i="6"/>
  <c r="K50" i="6"/>
  <c r="F50" i="6"/>
  <c r="M49" i="6"/>
  <c r="K49" i="6"/>
  <c r="F49" i="6"/>
  <c r="M48" i="6"/>
  <c r="K48" i="6"/>
  <c r="F48" i="6"/>
  <c r="M47" i="6"/>
  <c r="K47" i="6"/>
  <c r="F47" i="6"/>
  <c r="M46" i="6"/>
  <c r="K46" i="6"/>
  <c r="F46" i="6"/>
  <c r="M45" i="6"/>
  <c r="K45" i="6"/>
  <c r="F45" i="6"/>
  <c r="M44" i="6"/>
  <c r="K44" i="6"/>
  <c r="F44" i="6"/>
  <c r="M43" i="6"/>
  <c r="K43" i="6"/>
  <c r="F43" i="6"/>
  <c r="M42" i="6"/>
  <c r="K42" i="6"/>
  <c r="F42" i="6"/>
  <c r="M41" i="6"/>
  <c r="K41" i="6"/>
  <c r="F41" i="6"/>
  <c r="M40" i="6"/>
  <c r="K40" i="6"/>
  <c r="F40" i="6"/>
  <c r="M39" i="6"/>
  <c r="K39" i="6"/>
  <c r="F39" i="6"/>
  <c r="M38" i="6"/>
  <c r="K38" i="6"/>
  <c r="F38" i="6"/>
  <c r="M37" i="6"/>
  <c r="K37" i="6"/>
  <c r="F37" i="6"/>
  <c r="M36" i="6"/>
  <c r="K36" i="6"/>
  <c r="F36" i="6"/>
  <c r="M35" i="6"/>
  <c r="K35" i="6"/>
  <c r="F35" i="6"/>
  <c r="M34" i="6"/>
  <c r="K34" i="6"/>
  <c r="F34" i="6"/>
  <c r="M33" i="6"/>
  <c r="K33" i="6"/>
  <c r="F33" i="6"/>
  <c r="M32" i="6"/>
  <c r="K32" i="6"/>
  <c r="F32" i="6"/>
  <c r="M31" i="6"/>
  <c r="K31" i="6"/>
  <c r="F31" i="6"/>
  <c r="M30" i="6"/>
  <c r="K30" i="6"/>
  <c r="F30" i="6"/>
  <c r="M29" i="6"/>
  <c r="K29" i="6"/>
  <c r="F29" i="6"/>
  <c r="M28" i="6"/>
  <c r="K28" i="6"/>
  <c r="F28" i="6"/>
  <c r="M27" i="6"/>
  <c r="K27" i="6"/>
  <c r="F27" i="6"/>
  <c r="M26" i="6"/>
  <c r="K26" i="6"/>
  <c r="F26" i="6"/>
  <c r="M25" i="6"/>
  <c r="K25" i="6"/>
  <c r="F25" i="6"/>
  <c r="M24" i="6"/>
  <c r="K24" i="6"/>
  <c r="F24" i="6"/>
  <c r="M23" i="6"/>
  <c r="K23" i="6"/>
  <c r="F23" i="6"/>
  <c r="M22" i="6"/>
  <c r="K22" i="6"/>
  <c r="F22" i="6"/>
  <c r="M21" i="6"/>
  <c r="K21" i="6"/>
  <c r="F21" i="6"/>
  <c r="M20" i="6"/>
  <c r="K20" i="6"/>
  <c r="F20" i="6"/>
  <c r="M19" i="6"/>
  <c r="K19" i="6"/>
  <c r="F19" i="6"/>
  <c r="M18" i="6"/>
  <c r="K18" i="6"/>
  <c r="F18" i="6"/>
  <c r="M17" i="6"/>
  <c r="K17" i="6"/>
  <c r="F17" i="6"/>
  <c r="M16" i="6"/>
  <c r="K16" i="6"/>
  <c r="F16" i="6"/>
  <c r="M15" i="6"/>
  <c r="K15" i="6"/>
  <c r="F15" i="6"/>
  <c r="M14" i="6"/>
  <c r="K14" i="6"/>
  <c r="F14" i="6"/>
  <c r="M13" i="6"/>
  <c r="K13" i="6"/>
  <c r="F13" i="6"/>
  <c r="M12" i="6"/>
  <c r="K12" i="6"/>
  <c r="F12" i="6"/>
  <c r="M11" i="6"/>
  <c r="K11" i="6"/>
  <c r="F11" i="6"/>
  <c r="M10" i="6"/>
  <c r="K10" i="6"/>
  <c r="F10" i="6"/>
  <c r="M9" i="6"/>
  <c r="K9" i="6"/>
  <c r="F9" i="6"/>
  <c r="M8" i="6"/>
  <c r="K8" i="6"/>
  <c r="F8" i="6"/>
  <c r="M7" i="6"/>
  <c r="K7" i="6"/>
  <c r="F7" i="6"/>
  <c r="M6" i="6"/>
  <c r="K6" i="6"/>
  <c r="F6" i="6"/>
  <c r="M5" i="6"/>
  <c r="K5" i="6"/>
  <c r="F5" i="6"/>
  <c r="M4" i="6"/>
  <c r="K4" i="6"/>
  <c r="F4" i="6"/>
  <c r="M3" i="6"/>
  <c r="K3" i="6"/>
  <c r="F3" i="6"/>
  <c r="M2" i="6"/>
  <c r="K2" i="6"/>
  <c r="F2" i="6"/>
  <c r="M50" i="27"/>
  <c r="F50" i="27"/>
  <c r="M49" i="27"/>
  <c r="L49" i="27"/>
  <c r="K49" i="27"/>
  <c r="F49" i="27"/>
  <c r="M48" i="27"/>
  <c r="L48" i="27"/>
  <c r="K48" i="27"/>
  <c r="F48" i="27"/>
  <c r="M47" i="27"/>
  <c r="L47" i="27"/>
  <c r="K47" i="27"/>
  <c r="F47" i="27"/>
  <c r="M46" i="27"/>
  <c r="L46" i="27"/>
  <c r="K46" i="27"/>
  <c r="F46" i="27"/>
  <c r="M45" i="27"/>
  <c r="L45" i="27"/>
  <c r="K45" i="27"/>
  <c r="F45" i="27"/>
  <c r="M44" i="27"/>
  <c r="L44" i="27"/>
  <c r="K44" i="27"/>
  <c r="F44" i="27"/>
  <c r="M43" i="27"/>
  <c r="L43" i="27"/>
  <c r="K43" i="27"/>
  <c r="F43" i="27"/>
  <c r="M42" i="27"/>
  <c r="L42" i="27"/>
  <c r="K42" i="27"/>
  <c r="F42" i="27"/>
  <c r="M41" i="27"/>
  <c r="L41" i="27"/>
  <c r="K41" i="27"/>
  <c r="F41" i="27"/>
  <c r="M40" i="27"/>
  <c r="L40" i="27"/>
  <c r="K40" i="27"/>
  <c r="F40" i="27"/>
  <c r="M39" i="27"/>
  <c r="L39" i="27"/>
  <c r="K39" i="27"/>
  <c r="F39" i="27"/>
  <c r="M38" i="27"/>
  <c r="L38" i="27"/>
  <c r="K38" i="27"/>
  <c r="F38" i="27"/>
  <c r="M37" i="27"/>
  <c r="L37" i="27"/>
  <c r="K37" i="27"/>
  <c r="F37" i="27"/>
  <c r="M36" i="27"/>
  <c r="L36" i="27"/>
  <c r="K36" i="27"/>
  <c r="F36" i="27"/>
  <c r="M35" i="27"/>
  <c r="L35" i="27"/>
  <c r="K35" i="27"/>
  <c r="F35" i="27"/>
  <c r="M34" i="27"/>
  <c r="K34" i="27"/>
  <c r="F34" i="27"/>
  <c r="M33" i="27"/>
  <c r="L33" i="27"/>
  <c r="K33" i="27"/>
  <c r="F33" i="27"/>
  <c r="M32" i="27"/>
  <c r="L32" i="27"/>
  <c r="K32" i="27"/>
  <c r="F32" i="27"/>
  <c r="M31" i="27"/>
  <c r="L31" i="27"/>
  <c r="K31" i="27"/>
  <c r="F31" i="27"/>
  <c r="M30" i="27"/>
  <c r="K30" i="27"/>
  <c r="F30" i="27"/>
  <c r="M29" i="27"/>
  <c r="K29" i="27"/>
  <c r="F29" i="27"/>
  <c r="M28" i="27"/>
  <c r="L28" i="27"/>
  <c r="K28" i="27"/>
  <c r="F28" i="27"/>
  <c r="M27" i="27"/>
  <c r="L27" i="27"/>
  <c r="K27" i="27"/>
  <c r="F27" i="27"/>
  <c r="M26" i="27"/>
  <c r="L26" i="27"/>
  <c r="K26" i="27"/>
  <c r="F26" i="27"/>
  <c r="M25" i="27"/>
  <c r="L25" i="27"/>
  <c r="K25" i="27"/>
  <c r="F25" i="27"/>
  <c r="M24" i="27"/>
  <c r="L24" i="27"/>
  <c r="K24" i="27"/>
  <c r="F24" i="27"/>
  <c r="M23" i="27"/>
  <c r="L23" i="27"/>
  <c r="K23" i="27"/>
  <c r="F23" i="27"/>
  <c r="M22" i="27"/>
  <c r="L22" i="27"/>
  <c r="K22" i="27"/>
  <c r="F22" i="27"/>
  <c r="M21" i="27"/>
  <c r="L21" i="27"/>
  <c r="K21" i="27"/>
  <c r="F21" i="27"/>
  <c r="M20" i="27"/>
  <c r="L20" i="27"/>
  <c r="K20" i="27"/>
  <c r="F20" i="27"/>
  <c r="M19" i="27"/>
  <c r="L19" i="27"/>
  <c r="K19" i="27"/>
  <c r="F19" i="27"/>
  <c r="M18" i="27"/>
  <c r="L18" i="27"/>
  <c r="K18" i="27"/>
  <c r="F18" i="27"/>
  <c r="M17" i="27"/>
  <c r="L17" i="27"/>
  <c r="K17" i="27"/>
  <c r="F17" i="27"/>
  <c r="M16" i="27"/>
  <c r="K16" i="27"/>
  <c r="F16" i="27"/>
  <c r="M15" i="27"/>
  <c r="L15" i="27"/>
  <c r="K15" i="27"/>
  <c r="F15" i="27"/>
  <c r="M14" i="27"/>
  <c r="L14" i="27"/>
  <c r="K14" i="27"/>
  <c r="F14" i="27"/>
  <c r="M13" i="27"/>
  <c r="L13" i="27"/>
  <c r="K13" i="27"/>
  <c r="F13" i="27"/>
  <c r="M12" i="27"/>
  <c r="L12" i="27"/>
  <c r="K12" i="27"/>
  <c r="F12" i="27"/>
  <c r="M11" i="27"/>
  <c r="K11" i="27"/>
  <c r="F11" i="27"/>
  <c r="M10" i="27"/>
  <c r="K10" i="27"/>
  <c r="F10" i="27"/>
  <c r="M9" i="27"/>
  <c r="L9" i="27"/>
  <c r="K9" i="27"/>
  <c r="F9" i="27"/>
  <c r="M8" i="27"/>
  <c r="K8" i="27"/>
  <c r="F8" i="27"/>
  <c r="M7" i="27"/>
  <c r="L7" i="27"/>
  <c r="K7" i="27"/>
  <c r="F7" i="27"/>
  <c r="M6" i="27"/>
  <c r="L6" i="27"/>
  <c r="K6" i="27"/>
  <c r="F6" i="27"/>
  <c r="M5" i="27"/>
  <c r="K5" i="27"/>
  <c r="F5" i="27"/>
  <c r="M4" i="27"/>
  <c r="L4" i="27"/>
  <c r="K4" i="27"/>
  <c r="F4" i="27"/>
  <c r="M3" i="27"/>
  <c r="K3" i="27"/>
  <c r="F3" i="27"/>
  <c r="M2" i="27"/>
  <c r="L2" i="27"/>
  <c r="K2" i="27"/>
  <c r="F2" i="27"/>
  <c r="M24" i="26"/>
  <c r="F24" i="26"/>
  <c r="M23" i="26"/>
  <c r="K23" i="26"/>
  <c r="F23" i="26"/>
  <c r="M22" i="26"/>
  <c r="K22" i="26"/>
  <c r="F22" i="26"/>
  <c r="M21" i="26"/>
  <c r="K21" i="26"/>
  <c r="F21" i="26"/>
  <c r="M20" i="26"/>
  <c r="K20" i="26"/>
  <c r="F20" i="26"/>
  <c r="M19" i="26"/>
  <c r="K19" i="26"/>
  <c r="F19" i="26"/>
  <c r="M18" i="26"/>
  <c r="K18" i="26"/>
  <c r="F18" i="26"/>
  <c r="M17" i="26"/>
  <c r="K17" i="26"/>
  <c r="F17" i="26"/>
  <c r="M16" i="26"/>
  <c r="K16" i="26"/>
  <c r="F16" i="26"/>
  <c r="M15" i="26"/>
  <c r="K15" i="26"/>
  <c r="F15" i="26"/>
  <c r="M14" i="26"/>
  <c r="K14" i="26"/>
  <c r="F14" i="26"/>
  <c r="M13" i="26"/>
  <c r="K13" i="26"/>
  <c r="F13" i="26"/>
  <c r="M12" i="26"/>
  <c r="K12" i="26"/>
  <c r="F12" i="26"/>
  <c r="M11" i="26"/>
  <c r="K11" i="26"/>
  <c r="F11" i="26"/>
  <c r="M10" i="26"/>
  <c r="K10" i="26"/>
  <c r="F10" i="26"/>
  <c r="M9" i="26"/>
  <c r="K9" i="26"/>
  <c r="F9" i="26"/>
  <c r="M8" i="26"/>
  <c r="K8" i="26"/>
  <c r="F8" i="26"/>
  <c r="M7" i="26"/>
  <c r="K7" i="26"/>
  <c r="F7" i="26"/>
  <c r="M6" i="26"/>
  <c r="K6" i="26"/>
  <c r="F6" i="26"/>
  <c r="M5" i="26"/>
  <c r="K5" i="26"/>
  <c r="F5" i="26"/>
  <c r="M4" i="26"/>
  <c r="K4" i="26"/>
  <c r="F4" i="26"/>
  <c r="M3" i="26"/>
  <c r="K3" i="26"/>
  <c r="F3" i="26"/>
  <c r="M2" i="26"/>
  <c r="K2" i="26"/>
  <c r="F2" i="26"/>
  <c r="M28" i="25"/>
  <c r="F28" i="25"/>
  <c r="M27" i="25"/>
  <c r="K27" i="25"/>
  <c r="F27" i="25"/>
  <c r="M26" i="25"/>
  <c r="K26" i="25"/>
  <c r="F26" i="25"/>
  <c r="M25" i="25"/>
  <c r="K25" i="25"/>
  <c r="F25" i="25"/>
  <c r="M24" i="25"/>
  <c r="K24" i="25"/>
  <c r="F24" i="25"/>
  <c r="M23" i="25"/>
  <c r="K23" i="25"/>
  <c r="F23" i="25"/>
  <c r="M22" i="25"/>
  <c r="K22" i="25"/>
  <c r="F22" i="25"/>
  <c r="M21" i="25"/>
  <c r="K21" i="25"/>
  <c r="F21" i="25"/>
  <c r="M20" i="25"/>
  <c r="K20" i="25"/>
  <c r="F20" i="25"/>
  <c r="M19" i="25"/>
  <c r="K19" i="25"/>
  <c r="F19" i="25"/>
  <c r="M18" i="25"/>
  <c r="K18" i="25"/>
  <c r="F18" i="25"/>
  <c r="M17" i="25"/>
  <c r="K17" i="25"/>
  <c r="F17" i="25"/>
  <c r="M16" i="25"/>
  <c r="K16" i="25"/>
  <c r="F16" i="25"/>
  <c r="M15" i="25"/>
  <c r="K15" i="25"/>
  <c r="F15" i="25"/>
  <c r="M14" i="25"/>
  <c r="K14" i="25"/>
  <c r="F14" i="25"/>
  <c r="M13" i="25"/>
  <c r="K13" i="25"/>
  <c r="F13" i="25"/>
  <c r="M12" i="25"/>
  <c r="K12" i="25"/>
  <c r="F12" i="25"/>
  <c r="M11" i="25"/>
  <c r="K11" i="25"/>
  <c r="F11" i="25"/>
  <c r="M10" i="25"/>
  <c r="K10" i="25"/>
  <c r="F10" i="25"/>
  <c r="M9" i="25"/>
  <c r="K9" i="25"/>
  <c r="F9" i="25"/>
  <c r="M8" i="25"/>
  <c r="K8" i="25"/>
  <c r="F8" i="25"/>
  <c r="M7" i="25"/>
  <c r="K7" i="25"/>
  <c r="F7" i="25"/>
  <c r="M6" i="25"/>
  <c r="K6" i="25"/>
  <c r="F6" i="25"/>
  <c r="M5" i="25"/>
  <c r="K5" i="25"/>
  <c r="F5" i="25"/>
  <c r="M4" i="25"/>
  <c r="K4" i="25"/>
  <c r="F4" i="25"/>
  <c r="M3" i="25"/>
  <c r="K3" i="25"/>
  <c r="F3" i="25"/>
  <c r="M2" i="25"/>
  <c r="K2" i="25"/>
  <c r="F2" i="25"/>
  <c r="M13" i="24"/>
  <c r="F13" i="24"/>
  <c r="M12" i="24"/>
  <c r="L12" i="24"/>
  <c r="K12" i="24"/>
  <c r="F12" i="24"/>
  <c r="M11" i="24"/>
  <c r="L11" i="24"/>
  <c r="K11" i="24"/>
  <c r="F11" i="24"/>
  <c r="M10" i="24"/>
  <c r="L10" i="24"/>
  <c r="K10" i="24"/>
  <c r="F10" i="24"/>
  <c r="M9" i="24"/>
  <c r="L9" i="24"/>
  <c r="K9" i="24"/>
  <c r="M8" i="24"/>
  <c r="L8" i="24"/>
  <c r="K8" i="24"/>
  <c r="F8" i="24"/>
  <c r="M7" i="24"/>
  <c r="L7" i="24"/>
  <c r="K7" i="24"/>
  <c r="F7" i="24"/>
  <c r="M6" i="24"/>
  <c r="K6" i="24"/>
  <c r="F6" i="24"/>
  <c r="M5" i="24"/>
  <c r="L5" i="24"/>
  <c r="K5" i="24"/>
  <c r="F5" i="24"/>
  <c r="M4" i="24"/>
  <c r="L4" i="24"/>
  <c r="K4" i="24"/>
  <c r="F4" i="24"/>
  <c r="M3" i="24"/>
  <c r="K3" i="24"/>
  <c r="F3" i="24"/>
  <c r="M2" i="24"/>
  <c r="L2" i="24"/>
  <c r="K2" i="24"/>
  <c r="F2" i="24"/>
  <c r="M19" i="23"/>
  <c r="F19" i="23"/>
  <c r="M18" i="23"/>
  <c r="K18" i="23"/>
  <c r="F18" i="23"/>
  <c r="M17" i="23"/>
  <c r="K17" i="23"/>
  <c r="F17" i="23"/>
  <c r="M16" i="23"/>
  <c r="K16" i="23"/>
  <c r="F16" i="23"/>
  <c r="M15" i="23"/>
  <c r="K15" i="23"/>
  <c r="F15" i="23"/>
  <c r="M14" i="23"/>
  <c r="K14" i="23"/>
  <c r="F14" i="23"/>
  <c r="M13" i="23"/>
  <c r="K13" i="23"/>
  <c r="F13" i="23"/>
  <c r="M12" i="23"/>
  <c r="K12" i="23"/>
  <c r="F12" i="23"/>
  <c r="M11" i="23"/>
  <c r="K11" i="23"/>
  <c r="F11" i="23"/>
  <c r="M10" i="23"/>
  <c r="K10" i="23"/>
  <c r="F10" i="23"/>
  <c r="M9" i="23"/>
  <c r="K9" i="23"/>
  <c r="F9" i="23"/>
  <c r="M8" i="23"/>
  <c r="K8" i="23"/>
  <c r="F8" i="23"/>
  <c r="M7" i="23"/>
  <c r="K7" i="23"/>
  <c r="F7" i="23"/>
  <c r="M6" i="23"/>
  <c r="L6" i="23"/>
  <c r="K6" i="23"/>
  <c r="F6" i="23"/>
  <c r="M5" i="23"/>
  <c r="K5" i="23"/>
  <c r="F5" i="23"/>
  <c r="M4" i="23"/>
  <c r="K4" i="23"/>
  <c r="F4" i="23"/>
  <c r="M3" i="23"/>
  <c r="K3" i="23"/>
  <c r="F3" i="23"/>
  <c r="M2" i="23"/>
  <c r="K2" i="23"/>
  <c r="F2" i="23"/>
  <c r="M20" i="22"/>
  <c r="F20" i="22"/>
  <c r="M19" i="22"/>
  <c r="K19" i="22"/>
  <c r="F19" i="22"/>
  <c r="M18" i="22"/>
  <c r="L18" i="22"/>
  <c r="K18" i="22"/>
  <c r="F18" i="22"/>
  <c r="M17" i="22"/>
  <c r="K17" i="22"/>
  <c r="F17" i="22"/>
  <c r="M16" i="22"/>
  <c r="K16" i="22"/>
  <c r="F16" i="22"/>
  <c r="M15" i="22"/>
  <c r="K15" i="22"/>
  <c r="F15" i="22"/>
  <c r="M14" i="22"/>
  <c r="K14" i="22"/>
  <c r="F14" i="22"/>
  <c r="M13" i="22"/>
  <c r="K13" i="22"/>
  <c r="F13" i="22"/>
  <c r="M12" i="22"/>
  <c r="K12" i="22"/>
  <c r="F12" i="22"/>
  <c r="M11" i="22"/>
  <c r="K11" i="22"/>
  <c r="F11" i="22"/>
  <c r="M10" i="22"/>
  <c r="K10" i="22"/>
  <c r="F10" i="22"/>
  <c r="M9" i="22"/>
  <c r="K9" i="22"/>
  <c r="F9" i="22"/>
  <c r="M8" i="22"/>
  <c r="K8" i="22"/>
  <c r="F8" i="22"/>
  <c r="M7" i="22"/>
  <c r="K7" i="22"/>
  <c r="F7" i="22"/>
  <c r="M6" i="22"/>
  <c r="K6" i="22"/>
  <c r="F6" i="22"/>
  <c r="M5" i="22"/>
  <c r="K5" i="22"/>
  <c r="F5" i="22"/>
  <c r="M4" i="22"/>
  <c r="K4" i="22"/>
  <c r="F4" i="22"/>
  <c r="M3" i="22"/>
  <c r="K3" i="22"/>
  <c r="F3" i="22"/>
  <c r="M2" i="22"/>
  <c r="K2" i="22"/>
  <c r="F2" i="22"/>
  <c r="M18" i="5"/>
  <c r="F18" i="5"/>
  <c r="M17" i="5"/>
  <c r="K17" i="5"/>
  <c r="F17" i="5"/>
  <c r="M16" i="5"/>
  <c r="K16" i="5"/>
  <c r="F16" i="5"/>
  <c r="M15" i="5"/>
  <c r="K15" i="5"/>
  <c r="F15" i="5"/>
  <c r="M14" i="5"/>
  <c r="K14" i="5"/>
  <c r="F14" i="5"/>
  <c r="M13" i="5"/>
  <c r="K13" i="5"/>
  <c r="F13" i="5"/>
  <c r="M12" i="5"/>
  <c r="K12" i="5"/>
  <c r="F12" i="5"/>
  <c r="M11" i="5"/>
  <c r="K11" i="5"/>
  <c r="F11" i="5"/>
  <c r="M10" i="5"/>
  <c r="K10" i="5"/>
  <c r="F10" i="5"/>
  <c r="M9" i="5"/>
  <c r="K9" i="5"/>
  <c r="F9" i="5"/>
  <c r="M8" i="5"/>
  <c r="K8" i="5"/>
  <c r="F8" i="5"/>
  <c r="M7" i="5"/>
  <c r="K7" i="5"/>
  <c r="F7" i="5"/>
  <c r="M6" i="5"/>
  <c r="K6" i="5"/>
  <c r="F6" i="5"/>
  <c r="M5" i="5"/>
  <c r="K5" i="5"/>
  <c r="F5" i="5"/>
  <c r="M4" i="5"/>
  <c r="K4" i="5"/>
  <c r="F4" i="5"/>
  <c r="M3" i="5"/>
  <c r="K3" i="5"/>
  <c r="F3" i="5"/>
  <c r="M2" i="5"/>
  <c r="K2" i="5"/>
  <c r="F2" i="5"/>
</calcChain>
</file>

<file path=xl/sharedStrings.xml><?xml version="1.0" encoding="utf-8"?>
<sst xmlns="http://schemas.openxmlformats.org/spreadsheetml/2006/main" count="2924" uniqueCount="1176">
  <si>
    <t>SKU</t>
  </si>
  <si>
    <t>Cat
egory</t>
  </si>
  <si>
    <t>Sub-Category</t>
  </si>
  <si>
    <t>Rate (A)</t>
  </si>
  <si>
    <t>Present Stock (B)</t>
  </si>
  <si>
    <t>Present Stock Value (C=A*B)</t>
  </si>
  <si>
    <t>Pending Delivery (D)</t>
  </si>
  <si>
    <t>Min Stock (E)</t>
  </si>
  <si>
    <t>New Orders Qty (F)</t>
  </si>
  <si>
    <t>Details of New Orders</t>
  </si>
  <si>
    <t>Shortfall in Stock (G=B+D-E-F)</t>
  </si>
  <si>
    <t>Recommended Order Quantity (H)</t>
  </si>
  <si>
    <t>Order Value (I=H*A)</t>
  </si>
  <si>
    <t>ELEC4050-Electrical-Aluminium Service wire-6sqmmX2core-90mtrs--Bundles</t>
  </si>
  <si>
    <t>Electrical</t>
  </si>
  <si>
    <t>Aluminium Service wire</t>
  </si>
  <si>
    <t>ELEC8024-Electrical-Al service wire-2 mm-South Kimg-90mtrs-Bundles</t>
  </si>
  <si>
    <t>ELEC1811-Electrical-Copper Wire-Red Color-Gloster-1SqmmX90mtrs-Bundles</t>
  </si>
  <si>
    <t>Copper Wire</t>
  </si>
  <si>
    <t>ELEC6829-Electrical-Copper Wire-Black Color-Gloster-1SqmmX90mtrs-Bundles</t>
  </si>
  <si>
    <t>ELEC7370-Electrical-Copper Wire-Black Color-Gloster-4SqmmX90mtrs-Bundles</t>
  </si>
  <si>
    <t>ELEC7702-Electrical-Copper Wire-Blue Color-Gloster-4SqmmX90mtrs-Bundles</t>
  </si>
  <si>
    <t>ELEC7754-Electrical-Copper Wire-Yellow color-Gloster-2.5SqmmX90mtrs-Bundles</t>
  </si>
  <si>
    <t>ELEC8650-Electrical-Copper Wire-Black Color-Gloster-2.5SqmmX90mtrs-Bundles</t>
  </si>
  <si>
    <t>ELEC9448-Electrical-Copper Wire-Yellow color-Gloster-1SqmmX90mtrs-Bundles</t>
  </si>
  <si>
    <t>ELEC9836-Electrical-Copper Wire-Green Color-Gloster-1SqmmX90mtrs-Bundles</t>
  </si>
  <si>
    <t>ELEC9975-Electrical-Copper Wire-Green Color-Gloster-2.5SqmmX90mtrs-Bundles</t>
  </si>
  <si>
    <t>ELEC1501-Electrical-Spring wire---30mtrs bundle -Bundles</t>
  </si>
  <si>
    <t>Spring wire</t>
  </si>
  <si>
    <t>ELEC1684-Electrical-Telephone wire-2 Pair-90mtrs-Nos.</t>
  </si>
  <si>
    <t>Telephone wire</t>
  </si>
  <si>
    <t>ELEC4914-Electrical-Copper Wire-Red color-2.5SqmmX90mtrs-Bundles</t>
  </si>
  <si>
    <t>Copper wire</t>
  </si>
  <si>
    <t>ELEC7242-Electrical-Copper Wire-Red color-4SqmmX90mtrs-Bundles</t>
  </si>
  <si>
    <t>ELEC4840-Electrical-GI earthing wire--8 guage-Kgs</t>
  </si>
  <si>
    <t>ELEC9494-Electrical-Change Over Switch Manual-2 Pole -25 amps-Nos.</t>
  </si>
  <si>
    <t>Change Over Switch Manual</t>
  </si>
  <si>
    <t>ELEC3129-Electrical-Switch-One Way-6A-Nos.</t>
  </si>
  <si>
    <t>Switch</t>
  </si>
  <si>
    <t>ELEC5426-Electrical-Switch-One Way-16A-Nos.</t>
  </si>
  <si>
    <t>ELEC4577-Electrical-Switch Blank Plate--Misc-Nos.</t>
  </si>
  <si>
    <t>Switch Blank Plate</t>
  </si>
  <si>
    <t>ELEC3597-Electrical-Socket-Round pins-16A -Nos.</t>
  </si>
  <si>
    <t>Socket</t>
  </si>
  <si>
    <t>ELEC8034-Electrical-Socket-Power-6A 3 Pin-Nos.</t>
  </si>
  <si>
    <t>ELEC9184-Electrical-Telephone Socket-with Single Shutter RJ11--Nos.</t>
  </si>
  <si>
    <t>Telephone Socket</t>
  </si>
  <si>
    <t>ELEC4063-Electrical-TV Socket-Co-Axial-1 Point-Nos.</t>
  </si>
  <si>
    <t>TV Socket</t>
  </si>
  <si>
    <t>ELEC2020-Electrical-MCB--06 amps-Nos.</t>
  </si>
  <si>
    <t>MCB</t>
  </si>
  <si>
    <t>ELEC4199-Electrical-MCB--10 amps-Nos.</t>
  </si>
  <si>
    <t>ELEC7266-Electrical-MCB--16 amps-Nos.</t>
  </si>
  <si>
    <t>ELEC8527-Electrical-MCB Dummies-PVC-Misc-Nos.</t>
  </si>
  <si>
    <t>MCB Dummies</t>
  </si>
  <si>
    <t>ELEC3327-Electrical-MCB--2 pole-16Amps-Nos.</t>
  </si>
  <si>
    <t>MCB 2pole-16 amps</t>
  </si>
  <si>
    <t>ELEC7709-Electrical-MCB-2 Pole-10amps-Nos.</t>
  </si>
  <si>
    <t>MCB 2pole-10 amps</t>
  </si>
  <si>
    <t>ELEC8623-Electrical-MCB-2 Pole-6amps-Nos.</t>
  </si>
  <si>
    <t>MCB 2pole-6 amps</t>
  </si>
  <si>
    <t>ELEC1888-Electrical-MCB-4 pole-32A-Nos.</t>
  </si>
  <si>
    <t>MCB 4pole-32 amps</t>
  </si>
  <si>
    <t>ELEC9175-Electrical-DB TPN-3 Phase-6Way-Nos.</t>
  </si>
  <si>
    <t>DB TPN</t>
  </si>
  <si>
    <t>ELEC9595-Electrical-DB TPN-3 Phase--4Way-Nos</t>
  </si>
  <si>
    <t>ELEC4220-Electrical-Conducting Pipe-PVC-25X1.2mm-Nos.</t>
  </si>
  <si>
    <t>Conducting Pipe</t>
  </si>
  <si>
    <t>ELEC3082-Electrical-Conducting Pipe-PVC-25x1.5mm-Nos</t>
  </si>
  <si>
    <t>ELEC3590-Electrical-Conducting Bends-PVC-25X1.5mm-Nos.</t>
  </si>
  <si>
    <t>Conducting Bends</t>
  </si>
  <si>
    <t>ELEC9531-Electrical-3 pin plug-Conducting Bends-25X1.2mm-Nos.</t>
  </si>
  <si>
    <t>Conducting bend 25x1.2mm</t>
  </si>
  <si>
    <t>ELEC2354-Electrical-Metal Box--8Way-Nos.</t>
  </si>
  <si>
    <t>Metal Box</t>
  </si>
  <si>
    <t>ELEC6859-Electrical-Metal Box---2Way-Nos</t>
  </si>
  <si>
    <t>ELEC8980-Electrical-Metal Box--6Way-Nos.</t>
  </si>
  <si>
    <t>ELEC6126-Electrical-Junction box-PVC-25mm-Nos.</t>
  </si>
  <si>
    <t>Junction box</t>
  </si>
  <si>
    <t>ELEC3046-Electrical-Deep box-PVC-25mm-Nos.</t>
  </si>
  <si>
    <t>Deep box</t>
  </si>
  <si>
    <t>ELEC2741-Electrical-Fan box-PVC-25mm-Nos.</t>
  </si>
  <si>
    <t>Fan box</t>
  </si>
  <si>
    <t>ELEC5228-Electrical-Round covers-PVC-75mm-Nos.</t>
  </si>
  <si>
    <t>Round covers</t>
  </si>
  <si>
    <t>ELEC8378-Electrical-Round covers-PVC-150mm-Nos.</t>
  </si>
  <si>
    <t>ELEC4960-Electrical-PVC strip connectors-32 amps-Nos.</t>
  </si>
  <si>
    <t>PVC Strip connectors</t>
  </si>
  <si>
    <t>ELEC8140-Electrical-PVC Surface Box--2Module-Nos.</t>
  </si>
  <si>
    <t>Surface box</t>
  </si>
  <si>
    <t>ELEC3223-Electrical-PVC Surface Box--4Module-Nos.</t>
  </si>
  <si>
    <t>ELEC7507-Electrical-PVC Surface Box--6Module-Nos.</t>
  </si>
  <si>
    <t>ELEC3007-Electrical-CI-Electrode-75X1800mm-Nos.</t>
  </si>
  <si>
    <t>CI</t>
  </si>
  <si>
    <t>ELEC5968-Electrical-CI-Electrode-50X1800mm-Nos.</t>
  </si>
  <si>
    <t>ELEC8804-Electrical-CI-Electrode-100X2750mm-Nos.</t>
  </si>
  <si>
    <t>ELEC5240-Electrical-Bentonite Powder--25Kgs-Nos.</t>
  </si>
  <si>
    <t>Bentonite Powder</t>
  </si>
  <si>
    <t>ELEC1980-Electrical-Co Polymer earth pit cover--250X250mm-Nos.</t>
  </si>
  <si>
    <t>Co Polymer earth pit cover</t>
  </si>
  <si>
    <t>ELEC5720-Electrical-GI Flat--50x6mm-Kgs</t>
  </si>
  <si>
    <t>GI Flat</t>
  </si>
  <si>
    <t>ELEC5795-Electrical-GI Flat--25x6mm-Kgs</t>
  </si>
  <si>
    <t>ELEC3066-Electrical-GI Flat--50x3Tmm-Kgs</t>
  </si>
  <si>
    <t>ELEC9995-Electrical-GI Flat--25X3Tmm-Kgs</t>
  </si>
  <si>
    <t>ELEC1723-Electrical-Aluminium Strips--25x6mm-kgs</t>
  </si>
  <si>
    <t>Al strip</t>
  </si>
  <si>
    <t>ELEC6783-Electrical-Aluminium Strips--50X6mm-Kgs</t>
  </si>
  <si>
    <t>ELEC3955-Electrical-Ceiling Light-Type 5-Misc-Nos.</t>
  </si>
  <si>
    <t>Ceiling Light</t>
  </si>
  <si>
    <t>ELEC4254-Electrical-False Ceiling Down Lighter-6500K-5W-Nos.</t>
  </si>
  <si>
    <t>False Ceiling Down Lighter</t>
  </si>
  <si>
    <t>ELEC9969-Electrical-False Ceiling Down Lighter-6500K-8W-Nos.</t>
  </si>
  <si>
    <t>ELEC6666-Electrical-LED Flood Light-6500K Wipro D913065-30W-Nos.</t>
  </si>
  <si>
    <t>LED Flood Light</t>
  </si>
  <si>
    <t>ELEC7051-Electrical-LED Flood Light-6500K Wipro D915065-50W-Nos.</t>
  </si>
  <si>
    <t>ELEC3513-Electrical-LED Square Surface Light--6W-Nos.</t>
  </si>
  <si>
    <t>LED Square Surface Light</t>
  </si>
  <si>
    <t>ELEC9828-Electrical-LED Square Surface Light-6500K-Wipro D651265-12W-Nos</t>
  </si>
  <si>
    <t>ELEC4356-Electrical-LED Street Light-5700K-25W-Nos.</t>
  </si>
  <si>
    <t>LED Street Light</t>
  </si>
  <si>
    <t>ELEC9346-Electrical-LED Street Light-5700K-35W-Nos.</t>
  </si>
  <si>
    <t>ELEC4444-Electrical-LED Street Light-5700K-45W-Nos.</t>
  </si>
  <si>
    <t>ELEC1988-Electrical-LED Tube Light-6500K-1200mmX20W-Nos.</t>
  </si>
  <si>
    <t>LED Tube Light</t>
  </si>
  <si>
    <t>ELEC3452-Electrical-LED Tube Light-6500K-600mmX10W-Nos.</t>
  </si>
  <si>
    <t>ELEC5086-Electrical-LED Tube Light-6500K-300mmX5W-Nos.</t>
  </si>
  <si>
    <t>ELEC7697-Electrical-Light above main door-Type 3-Misc-Nos</t>
  </si>
  <si>
    <t>Light</t>
  </si>
  <si>
    <t>ELEC3978-Electrical-Wall Light-Type 9-Misc-Nos.</t>
  </si>
  <si>
    <t>Wall Light</t>
  </si>
  <si>
    <t>ELEC5858-Electrical-Wall Light-Type 10-Misc-Nos.</t>
  </si>
  <si>
    <t>ELEC6491-Electrical-Wall Light-Type 13-Misc-Nos.</t>
  </si>
  <si>
    <t>ELEC2493-Electrical-Wall Light-Type 7-Misc-Nos.</t>
  </si>
  <si>
    <t>ELEC6701-Electrical-Wall Light-Type 6-Misc-Nos.</t>
  </si>
  <si>
    <t>ELEC2844-Electrical-Wall Light-Type 8-Misc-Nos.</t>
  </si>
  <si>
    <t>ELEC3686-Electrical-Gate Light--Misc-Nos.</t>
  </si>
  <si>
    <t>Gate Light</t>
  </si>
  <si>
    <t>ELEC2634-Electrical-Hanging light-Type 4--Nos.</t>
  </si>
  <si>
    <t>Hanging Light</t>
  </si>
  <si>
    <t>ElEC9722-Electrical-Bulkhead LED Light--10w-Nos.</t>
  </si>
  <si>
    <t>Bulkhead LED Light</t>
  </si>
  <si>
    <t>ELEC3191-Electrical-LED Tube Light-6500k-36W-Nos.</t>
  </si>
  <si>
    <t>LED Tube light</t>
  </si>
  <si>
    <t>ELEC2611-Electrical-LED Flood Light-6500K Wipro D910065-100W-Nos.</t>
  </si>
  <si>
    <t>Flood Light 100W</t>
  </si>
  <si>
    <t>ELEC5035-Electrical-LED Bulb-6500K-9W-Nos.</t>
  </si>
  <si>
    <t>LED Bulb</t>
  </si>
  <si>
    <t>ELEC6789-Electrical-Cable Tray--300WX2500LX100Hmm-Nos.</t>
  </si>
  <si>
    <t>Cable tray</t>
  </si>
  <si>
    <t>ELEC6976-Electrical-Cable Tray--500WX2500LX50Hmm-Nos.</t>
  </si>
  <si>
    <t>ELEC4786-Electrical-Cable Tray--1100WX2500LX50Hmm-Nos.</t>
  </si>
  <si>
    <t>ELEC6889-Electrical-Cable Tray--100WX2500LX50Hmm-Nos.</t>
  </si>
  <si>
    <t>ELEC1723-Electrical-Cable Tray--50WX2500LX50Hmm-Nos.</t>
  </si>
  <si>
    <t>HARD9620-Hardware-GI Threaded Rod--8mmX2000mm-Nos.</t>
  </si>
  <si>
    <t>Hardware</t>
  </si>
  <si>
    <t>GI Thread rod</t>
  </si>
  <si>
    <t>HARD2027-Hardware-GI Threaded Rod--10mmX2000mm-Nos.</t>
  </si>
  <si>
    <t>HARD2051-Hardware-GI Thread Rod--10DmmX1200Lmm-Nos.</t>
  </si>
  <si>
    <t>HARD2902-Hardware-GI U Clamp+Nut+Washer--100x8mm-Nos.</t>
  </si>
  <si>
    <t>GI  Uclamp+nut+washer</t>
  </si>
  <si>
    <t>HARD8116-Hardware-GI U Clamp+Nut+Washer--75x8mm-Nos.</t>
  </si>
  <si>
    <t>HARD4597-Hardware-GI U Clamp+Nut+Washer--50X8mm-Nos.</t>
  </si>
  <si>
    <t>HARD1570-Hardware-GI U Clamp+Nut+Washer--32x8mm-Nos.</t>
  </si>
  <si>
    <t>HARD3741-Hardware-GI U Clamp+Nut+Washer--25x8mm-Nos.</t>
  </si>
  <si>
    <t>HARD9279-Hardware-GI U Clamp+Nut+Washer--20x8mm-Nos.</t>
  </si>
  <si>
    <t>HARD4494-Hardware-Channel Bracket --62.50Wx150mm-Nos.</t>
  </si>
  <si>
    <t>Channel Bracket</t>
  </si>
  <si>
    <t>HARD8522-Hardware-Channel Bracket --62.50Wx225mm-Nos.</t>
  </si>
  <si>
    <t>HARD5476-Hardware-Channel Bracket --62.50Wx300mm-Nos.</t>
  </si>
  <si>
    <t>HARD2229-Hardware-Channel Bracket --62.50Wx600Hmm-Nos.</t>
  </si>
  <si>
    <t>HARD5769-Hardware-GI Universal Clamp--80Dmm-Nos.</t>
  </si>
  <si>
    <t>Universal Clamp</t>
  </si>
  <si>
    <t>HARD2585-Hardware-GI Universal clamp---100Dmm-Nos</t>
  </si>
  <si>
    <t>ELEC1501-Electrical-Cable ties-150mm-Pkts</t>
  </si>
  <si>
    <t>Cable ties</t>
  </si>
  <si>
    <t>ELEC1501-Electrical-Cable ties-300mm-Pkts</t>
  </si>
  <si>
    <t>ELEC7707-Electrical-CCTV Cameras-Wi Fi-Misc-Nos.</t>
  </si>
  <si>
    <t>CCTV Camera</t>
  </si>
  <si>
    <t>ELEC4560-Electrical-ACCL Automatic-2 Pole -10 30amps-Nos.</t>
  </si>
  <si>
    <t>ACCL Automatic</t>
  </si>
  <si>
    <t>ELEC1243-Electrical-Change over box--2pole 25amps-Nos.</t>
  </si>
  <si>
    <t>Change over box</t>
  </si>
  <si>
    <t>ELEC7795-Electrical-Flexible pipe---20mm 50Mtrs-Bundles</t>
  </si>
  <si>
    <t>Flexible pipe</t>
  </si>
  <si>
    <t>ELEC8878-Electrical-Isolater-4 Pole-40 amps-Nos.</t>
  </si>
  <si>
    <t>Isolater</t>
  </si>
  <si>
    <t>ELEC6799-Electrical-Thermocol sheet--600X1200X12 mm-Nos.</t>
  </si>
  <si>
    <t>Thermocol sheet</t>
  </si>
  <si>
    <t>ELEC9835-Electrical-Timer--32amps 3pole-Nos.</t>
  </si>
  <si>
    <t>Timer</t>
  </si>
  <si>
    <t>ELEC2725-Electrical-Isolater--4pole 63amps-Nos.</t>
  </si>
  <si>
    <t>Isolater 4 pole-63 amps</t>
  </si>
  <si>
    <t>ELEC4450-Electrical-Round Ceiling Diffuser--150mm-Nos.</t>
  </si>
  <si>
    <t>ELEC7209-Electrical-Fiber Box--225X150X125mm-Nos</t>
  </si>
  <si>
    <t>ELEC3478-Electrical-Aluminium lugs--150Sqmm-Nos.</t>
  </si>
  <si>
    <t>ELEC2314-Electrical-Aluminium lug-Ring type-70 Sqmm-Nos</t>
  </si>
  <si>
    <t>ELEC3840-Electrical-Aluminium lugs-Ring Type-120Sqmm-Nos.</t>
  </si>
  <si>
    <t>ELEC2222-Electrical-Aluminium lug-Ring type-25sqmm-Nos.</t>
  </si>
  <si>
    <t>ELEC2964-Electrical-Aluminium lug-Ring type-35 Sqmm-Nos.</t>
  </si>
  <si>
    <t>ELEC3316-Electrical-Aluminium lug-Ring type-16 Sqmm-Nos.</t>
  </si>
  <si>
    <t>ELEC1011-Electrical-Aluminium lug-Ring type-185 Sqmm-Nos.</t>
  </si>
  <si>
    <t>ELEC1232-Electrical-Aluminium lug-Ring type-10 Sqmm-Nos.</t>
  </si>
  <si>
    <t>ELEC2073-Electrical-Aluminium lugs-Ring Type-85sqmm-Nos.</t>
  </si>
  <si>
    <t>ELEC9111-Electrical-Aluminium lugs-Ring type-240Sqmm-Nos. </t>
  </si>
  <si>
    <t>ELEC1186-Electrical-Aluminium lug-Ring type-90 Sqmm-Nos.</t>
  </si>
  <si>
    <t>ELEC3478-Electrical-Aluminium lugs--150Sqmm-Nos</t>
  </si>
  <si>
    <t>ELEC4133-Electrical-Aluminium lugs-Ring type-95 Sqmm -Nos</t>
  </si>
  <si>
    <t>ELEC4086-Electrical-Aluminium lugs-Ring type-300Sqmm-Nos.</t>
  </si>
  <si>
    <t>ELEC9111-Electrical-Aluminium lugs-Ring type-240Sqmm-Nos.</t>
  </si>
  <si>
    <t>ELEC9867-Electrical-Double Compression cable glands--25mm-Nos.</t>
  </si>
  <si>
    <t>ELEC6867-Electrical-Double Compression cable glands--45mm-Nos</t>
  </si>
  <si>
    <t>ELEC3622-Electrical-Double Compression cable glands--22mm-Nos.</t>
  </si>
  <si>
    <t>ELEC6284-Electrical-Double Compression cable glands--32mm-Nos</t>
  </si>
  <si>
    <t>ELEC2290-Electrical-Double Compression cable glands--50mm-Nos.</t>
  </si>
  <si>
    <t>ELEC4186-Electrical-Double Compression cable glands--38mm-Nos.</t>
  </si>
  <si>
    <t>ELEC2353-Electrical-Double Compression cable glands--63mm-Nos</t>
  </si>
  <si>
    <t>ELEC7923-Electrical-Double Compression cable glands--57mm-Nos</t>
  </si>
  <si>
    <t>ELEC9942-Electrical-Double Compression cable glands--19mm-Nos</t>
  </si>
  <si>
    <t>ELEC4940-Electrical-Double Compression cable glands--75mm-Nos.</t>
  </si>
  <si>
    <t>ELEC3355-Electrical-Double Compression cable glands--35mm-Nos.</t>
  </si>
  <si>
    <t>ELEC2701-Electrical-Copper lug-Ring type-70sqmm-Nos.</t>
  </si>
  <si>
    <t>ELEC7059-Electrical-Copper lugs-Ring type-6Sqmm-Nos.</t>
  </si>
  <si>
    <t>ELEC8966-Electrical-Copper lug-Pin type-4sqmm-Nos.</t>
  </si>
  <si>
    <t>ELEC2882-Electrical-Copper lug-Pin type-35 Sqmm-Nos</t>
  </si>
  <si>
    <t>ELEC8807-Electrical-Copper lug-Pin type-16 Sqmm-Nos.</t>
  </si>
  <si>
    <t>ELEC9241-Electrical-Copper lug-Pin type-10sqmm-Nos.</t>
  </si>
  <si>
    <t>ELEC5829-Electrical-Copper lugs-ring type-2.5Sqmm-Nos.</t>
  </si>
  <si>
    <t>ELEC1689-Electrical-Copper lugs-Pin type-2.5Sqmm-Nos.</t>
  </si>
  <si>
    <t>ELEC3700-Electrical-Copper lugs-Ring type-1sqmm-Nos.</t>
  </si>
  <si>
    <t>ELEC6656-Electrical-Copper lugs-Pin type-1sqmm-Nos.</t>
  </si>
  <si>
    <t>ELEC2136-Electrical-Copper lugs--50sqmm-Nos</t>
  </si>
  <si>
    <t>PLUM1387-Plumbing-CPVC-Male Adaptor Brass threaded-32mm-Nos.</t>
  </si>
  <si>
    <t>Plumbing</t>
  </si>
  <si>
    <t>CPVC</t>
  </si>
  <si>
    <t>PLUM1541-Plumbing-CPVC-FAPT-25mm-Nos.</t>
  </si>
  <si>
    <t>CPVC FAPT Brass</t>
  </si>
  <si>
    <t>PLUM3029-Plumbing-CPVC-Long Bend-32mm-Nos.</t>
  </si>
  <si>
    <t>PLUM5773-Plumbing-CPVC Coupling-32mm-Nos</t>
  </si>
  <si>
    <t>PLUM7587-Plumbing-CPVC-Female Threaded Adapter Brass-20mm-Nos.</t>
  </si>
  <si>
    <t>PLUM8013-Plumbing-CPVC-Reducing Male Threaded Adapter Brass-20X15mm-Nos.</t>
  </si>
  <si>
    <t>PLUM1543-Plumbing-CPVC FABT--20x15mm-Nos.</t>
  </si>
  <si>
    <t>PLUM9342-Plumbing-CPVC-Reducer Tee-32X20mm-Nos.</t>
  </si>
  <si>
    <t>PLUM9827-Plumbing-CPVC-Reducer Coupler-32X25mm-Nos.</t>
  </si>
  <si>
    <t>PLUM1185-Plumbing-CPVC Ball valve--25mm-Nos.</t>
  </si>
  <si>
    <t>CPVC Ball valve</t>
  </si>
  <si>
    <t>PLUM4277-Plumbing-CPVC Ball valve--20mm-Nos.</t>
  </si>
  <si>
    <t>PLUM7972-Plumbing-CPVC Ball valve--32mm-Nos.</t>
  </si>
  <si>
    <t>PLUM5396-Plumbing-CPVC Brass-Tee Female-20X15mm-Nos.</t>
  </si>
  <si>
    <t>CPVC Brass</t>
  </si>
  <si>
    <t>PLUM1572-Plumbing-CPVC Calmp--32mm-Nos.</t>
  </si>
  <si>
    <t>CPVC Calmp</t>
  </si>
  <si>
    <t>PLUM4602-Plumbing-CPVC Clamp---20mm-Nos</t>
  </si>
  <si>
    <t>CPVC Clamp</t>
  </si>
  <si>
    <t>PLUM9118-Plumbing-CPVC Clamp--25mm-Nos.</t>
  </si>
  <si>
    <t>PLUM5925-Plumbing -cpvc Conceled stop cock--20mm Nos</t>
  </si>
  <si>
    <t>CPVC Conceled stop cock</t>
  </si>
  <si>
    <t>PLUM1648-Plumbing-CPVC Coupling--25mm-Nos.</t>
  </si>
  <si>
    <t>CPVC Coupling</t>
  </si>
  <si>
    <t>PLUM7774-Plumbing-CPVC Coupling--20mm-Nos.</t>
  </si>
  <si>
    <t>PLUM7993-Plumbing-CPVC Coupling--40mm-Nos.</t>
  </si>
  <si>
    <t>PLUM3106-Plumbing-CPVC Elbow--20mmx45-Nos.</t>
  </si>
  <si>
    <t>CPVC Elbow</t>
  </si>
  <si>
    <t>PLUM6024-Plumbing-CPVC Elbow--20mm-Nos.</t>
  </si>
  <si>
    <t>PLUM7176-Plumbing-CPVC Elbow--25mmx45-Nos.</t>
  </si>
  <si>
    <t>PLUM8052-Plumbing-CPVC Elbow--20x15mm-Nos.</t>
  </si>
  <si>
    <t>PLUM9123-Plumbing-CPVC Elbow--32mmx45-Nos.</t>
  </si>
  <si>
    <t>PLUM7780-Plumbing-CPVC End cap---40mm-Nos</t>
  </si>
  <si>
    <t>CPVC End Cap</t>
  </si>
  <si>
    <t>PLUM8268-Plumbing-CPVC End Cap--20mm-Nos.</t>
  </si>
  <si>
    <t>PLUM9521-Plumbing-CPVC End Cap--25mm-Nos.</t>
  </si>
  <si>
    <t>PLUM9574-Plumbing-CPVC End Cap--32mm-Nos.</t>
  </si>
  <si>
    <t>PLUM8244-Plumbing-CPVC FAPT--32mm-Nos.</t>
  </si>
  <si>
    <t>CPVC FAPT</t>
  </si>
  <si>
    <t>PLUM2649-Plumbing-CPVC Pipe--40mm-Nos.</t>
  </si>
  <si>
    <t>CPVC Pipe</t>
  </si>
  <si>
    <t>PLUM5487-Plumbing-CPVC Pipe--20mm-Nos.</t>
  </si>
  <si>
    <t>PLUM6530-Plumbing-CPVC Pipe--32mm-Nos.</t>
  </si>
  <si>
    <t>PLUM6854-Plumbing-CPVC Pipe--25mm-Nos.</t>
  </si>
  <si>
    <t>PLUM4762-Plumbing-CPVC Plain elbow--32mm-Nos.</t>
  </si>
  <si>
    <t>CPVC Plain elbow</t>
  </si>
  <si>
    <t>PLUM4657-Plumbing-CPVC Plain Tee--25mm-Nos.</t>
  </si>
  <si>
    <t>CPVC Plain Tee</t>
  </si>
  <si>
    <t>PLUM3938-Plumbing-CPVC Reducer--25x20mm-Nos.</t>
  </si>
  <si>
    <t>CPVC Reducer</t>
  </si>
  <si>
    <t>PLUM5682-Plumbing-CPVC Reducer Tee--25x20mm-Nos.</t>
  </si>
  <si>
    <t>CPVC Reducer Tee</t>
  </si>
  <si>
    <t>PLUM1447-Plumbing-CPVC Solution--500gms-Nos.</t>
  </si>
  <si>
    <t>CPVC Solution</t>
  </si>
  <si>
    <t>PLUM3907-Plumbing-CPVC Step over bend---20mm-Nos</t>
  </si>
  <si>
    <t>CPVC Step over bend</t>
  </si>
  <si>
    <t>PLUM9771-Plumbing-CPVC Tank Connector--32mm-Nos.</t>
  </si>
  <si>
    <t>CPVC Tank Connector</t>
  </si>
  <si>
    <t>PLUM3554-Plumbing-CPVC Tank nipple--20mm-Nos.</t>
  </si>
  <si>
    <t>CPVC Tank nipple</t>
  </si>
  <si>
    <t>PLUM3648-Plumbing-CPVC Tank nipple--15mm-Nos.</t>
  </si>
  <si>
    <t>PLUM3959-Plumbing-CPVC Tee--20mm-Nos.</t>
  </si>
  <si>
    <t>CPVC Tee</t>
  </si>
  <si>
    <t>PLUM8370-Plumbing-CPVC Tee--32mm-Nos.</t>
  </si>
  <si>
    <t>PLUM6514-Plumbing-CPVC Thread End Plug--15mm-Nos.</t>
  </si>
  <si>
    <t>CPVC Thread End Plug</t>
  </si>
  <si>
    <t>PLUM4055-Plumbing-CPVC Union--32mm-Nos.</t>
  </si>
  <si>
    <t>CPVC Union</t>
  </si>
  <si>
    <t>PLUM9211-Plumbing-CPVC-Long Bend-40mm-Nos.</t>
  </si>
  <si>
    <t>Long Bend</t>
  </si>
  <si>
    <t>PLUM3091-Plumbing-CPVC Tank nipple-40mm-Nos.</t>
  </si>
  <si>
    <t>PLUM6687-Plumbing-CPVC Tank nipple--50mm-Nos.</t>
  </si>
  <si>
    <t>PLUM8152-Plumbing-CPVC Reducer--50X40mm-Nos.</t>
  </si>
  <si>
    <t>PLUM7308-Plumbing-CPVC-FAPT-40mm-Nos.</t>
  </si>
  <si>
    <t>PLUM7466-Plumbing-CPVC-FAPT-50mm-Nos.</t>
  </si>
  <si>
    <t>PLUM9582-Plumbing-CPVC Coupling--50mm-Nos.</t>
  </si>
  <si>
    <t>PLUM5085-Plumbing-CPVC Ball valve--50mm-Nos.</t>
  </si>
  <si>
    <t>PLUM5041-Plumbing-CPVC Reducer-Bush-32X25mm-Nos.</t>
  </si>
  <si>
    <t>CPVC Reducer bush</t>
  </si>
  <si>
    <t>PLUM4189-Plumbing-PVC-SWR 45 Degree bend-50mm-Nos.</t>
  </si>
  <si>
    <t>PVC</t>
  </si>
  <si>
    <t>PLUM1058-Plumbing-PVC SWR-Double socket Pipe-100x3000mm-Nos.</t>
  </si>
  <si>
    <t>PVC SWR</t>
  </si>
  <si>
    <t>PLUM1412-Plumbing-PVC SWR-Bend -75mmx45-Nos.</t>
  </si>
  <si>
    <t>PLUM1545-Plumbing-PVC SWR-Double socket Pipe-100x600mm-Nos.</t>
  </si>
  <si>
    <t>PLUM1660-Plumbing-PVC SWR-Single socket pipe-75X3000mm-Nos.</t>
  </si>
  <si>
    <t>PLUM1677-Plumbing-PVC SWR-Double socket Pipe-75x1200mm-Nos.</t>
  </si>
  <si>
    <t>PLUM1700-Plumbing-PVC SWR-Door Inspection pipe Cleansing pipe--100mm-Nos</t>
  </si>
  <si>
    <t>PLUM2059-Plumbing-PVC SWR-Vent cover -100mm-Nos.</t>
  </si>
  <si>
    <t>PLUM2326-Plumbing-PVC SWR-Clamp-75mmx45-Nos.</t>
  </si>
  <si>
    <t>PLUM2418-Plumbing-PVC SWR-Single Y -100mm-Nos.</t>
  </si>
  <si>
    <t>PLUM2437-Plumbing-PVC SWR-Bend-100mmx45-Nos.</t>
  </si>
  <si>
    <t>PLUM2550-Plumbing-PVC SWR-Lubricant Paste-500gms-Nos.</t>
  </si>
  <si>
    <t>PLUM2885-Plumbing-PVC SWR-Single Socket Pipe-100x3000mm-Nos.</t>
  </si>
  <si>
    <t>PLUM3104-Plumbing-PVC SWR-Door Tee-100mm-Nos.</t>
  </si>
  <si>
    <t>PLUM4194-Plumbing-PVC SWR-Vent cover -75mm-Nos.</t>
  </si>
  <si>
    <t>PLUM4387-Plumbing-PVC SWR-Coupling -75mmx45-Nos.</t>
  </si>
  <si>
    <t>PLUM4860-Plumbing-PVC SWR-End Cap Plain-110mm-Nos.</t>
  </si>
  <si>
    <t>PLUM4983-Plumbing-PVC SWR-Nahani Trap--100mm-Nos</t>
  </si>
  <si>
    <t>PLUM5593-Plumbing-PVC SWR-Plain Bend-75mm-Nos.</t>
  </si>
  <si>
    <t>PLUM5802-Plumbing-PVC SWR-Single Y -75mm-Nos.</t>
  </si>
  <si>
    <t>PLUM5946-Plumbing-PVC SWR-Reducer bush -75x50mm-Nos.</t>
  </si>
  <si>
    <t>PLUM6023-Plumbing-PVC SWR-Double socket Pipe-75x600-Nos.</t>
  </si>
  <si>
    <t>PLUM6029-Plumbing-PVC SWR-Plain Tee--100mm-Nos</t>
  </si>
  <si>
    <t>PLUM6569-Plumbing-PVC SWR-Door Inspection pipe Cleansing pipe-75mmx45-Nos.</t>
  </si>
  <si>
    <t>PLUM6624-Plumbing-PVC SWR-Clamp-100mm-Nos.</t>
  </si>
  <si>
    <t>PLUM6853-Plumbing-PVC SWR-Double socket Pipe-100x1200mm-Nos.</t>
  </si>
  <si>
    <t>PLUM6883-Plumbing-PVC SWR-Double socket Pipe-75x3000mm-Nos.</t>
  </si>
  <si>
    <t>PLUM7194-Plumbing-PVC SWR-Single Door Y -100mm-Nos.</t>
  </si>
  <si>
    <t>PLUM7418-Plumbing-PVC SWR-Reducer Tee-100x75mm-Nos.</t>
  </si>
  <si>
    <t>PLUM7462-Plumbing-PVC SWR-Door Bend -100mm-Nos.</t>
  </si>
  <si>
    <t>PLUM7477-Plumbing-PVC SWR-Coupling-100mm-Nos.</t>
  </si>
  <si>
    <t>PLUM7564-Plumbing-PVC SWR-Solvent-250ml-Nos.</t>
  </si>
  <si>
    <t>PLUM7792-Plumbing-PVC SWR-Floor Trap-100mm-Nos.</t>
  </si>
  <si>
    <t>PLUM7889-Plumbing-PVC SWR-Door Tee-75mmx45-Nos.</t>
  </si>
  <si>
    <t>PLUM7982-Plumbing-PVC SWR-Single Door Y -75mm-Nos.</t>
  </si>
  <si>
    <t>PLUM8485-Plumbing-PVC SWR-Plain Bend--100mm-Nos</t>
  </si>
  <si>
    <t>PLUM8726-Plumbing-PVC SWR-P Trap--100mm-Nos</t>
  </si>
  <si>
    <t>PLUM8928-Plumbing-PVC SWR-Plain Tee-75mm-Nos.</t>
  </si>
  <si>
    <t>PLUM9461-Plumbing-PVC SWR-Solvent Solution-500ml-Nos.</t>
  </si>
  <si>
    <t>PLUM9483-Plumbing-PVC SWR-Door Bend -75mmx45-Nos.</t>
  </si>
  <si>
    <t>PLUM7422-Plumbing-PVC SWR-Plain Tee-160mm-Nos.</t>
  </si>
  <si>
    <t>PVC Plain Tee</t>
  </si>
  <si>
    <t>PLUM8907-Plumbing-PVC-Rigid Coupling-50mm-Nos.</t>
  </si>
  <si>
    <t>PLUM4547-Plumbing-PVC Rigid-Pipe-50mmx6000mm-Nos.</t>
  </si>
  <si>
    <t>PVC Rigid</t>
  </si>
  <si>
    <t>PLUM5344-Plumbing-PVC Rigid-Tee-50mm-Nos.</t>
  </si>
  <si>
    <t>PLUM9095-Plumbing-PVC Rigid-End cap-50mm-Nos.</t>
  </si>
  <si>
    <t>PLUM5229-Plumbing-PVC Rigid Pipe--110DX6000Lmm-Nos.</t>
  </si>
  <si>
    <t>PVC Rigid Pipe</t>
  </si>
  <si>
    <t>PLUM7180-Plumbing-Rigid-Elbow-50mm-Nos.</t>
  </si>
  <si>
    <t>Rigid</t>
  </si>
  <si>
    <t>PLUM7629-Plumbing-GI Union-B Class-32mm-Nos</t>
  </si>
  <si>
    <t>GI Unioun</t>
  </si>
  <si>
    <t>PLUM7640-Plumbing-GI Nipple-B Class-32X300mm-Nos.</t>
  </si>
  <si>
    <t>GI Nipple</t>
  </si>
  <si>
    <t>PLUM1218-Plumbing-GI-Reducer Elbow-25X32mm-Nos.</t>
  </si>
  <si>
    <t>GI Elbow</t>
  </si>
  <si>
    <t>PLUM1333-Plumbing-GI-Non Return Valve-15mm-Nos.</t>
  </si>
  <si>
    <t>GI NRV</t>
  </si>
  <si>
    <t>PLUM1695-Plumbing-GI Nipple--15x100mm-Nos.</t>
  </si>
  <si>
    <t>PLUM1707-Plumbing-GI Union--25mm-Nos.</t>
  </si>
  <si>
    <t>GI Union</t>
  </si>
  <si>
    <t>PLUM1857-Plumbing-GI pipe-B Class-32mmX6mtrs-Kgs</t>
  </si>
  <si>
    <t>GI Pipe</t>
  </si>
  <si>
    <t>PLUM1902-Plumbing-GI Round pipe C Class--150DX6000Lmm-Kgs </t>
  </si>
  <si>
    <t>PLUM2206-Plumbing-GI pipe--25DX6000Lmm-Nos</t>
  </si>
  <si>
    <t>PLUM3103-Plumbing-GI Ball Valve--20mm-Nos.</t>
  </si>
  <si>
    <t>GI Ballvalve</t>
  </si>
  <si>
    <t>PLUM4032-Plumbing-GI Nipple-Both ends threaded-20mmx600mm-Nos.</t>
  </si>
  <si>
    <t>PLUM4690-Plumbing-GI Elbow--20mm-Nos. </t>
  </si>
  <si>
    <t>PLUM4805-Plumbing-GI Ball Valve--40mm-Nos.</t>
  </si>
  <si>
    <t>PLUM6127-Plumbing-GI Nipple--15X300mm-Nos</t>
  </si>
  <si>
    <t>PLUM7640-Plumbing-GI Nipple-B Class-32X300mm-Nos</t>
  </si>
  <si>
    <t>PLUM8388-Plumbing-GI Tee--25mm-Nos</t>
  </si>
  <si>
    <t>GI Tee</t>
  </si>
  <si>
    <t>PLUM8533-Plumbing-GI Nipple--15X50mm-Nos</t>
  </si>
  <si>
    <t>PLUM9033-Plumbing-GI Long Bend--80mm-Nos. </t>
  </si>
  <si>
    <t>GI Long bend</t>
  </si>
  <si>
    <t>PLUM9517-Plumbing-GI Nipple-Both ends threaded-20mmx100mm-Nos.</t>
  </si>
  <si>
    <t>PLUM9774-Plumbing-GI-Long Bend-25mm-Nos</t>
  </si>
  <si>
    <t>PLUM5789-Plumbing-Eco drain Pipe-Single Socket Pipe-160DX6000Lmm-Nos.</t>
  </si>
  <si>
    <t>Eco drain Pipe</t>
  </si>
  <si>
    <t>PLUM7505-Plumbing-Eco drain-Coupler-160mm-Nos.</t>
  </si>
  <si>
    <t>Eco drain coupler</t>
  </si>
  <si>
    <t>PLUM9051-Plumbing-Eco drain-Bend 45*-160mm-Nos.</t>
  </si>
  <si>
    <t>Eco drain Bend</t>
  </si>
  <si>
    <t>PLUM7086-Plumbing-Eco drain-Reducing Tee-160X110Dmm-Nos.</t>
  </si>
  <si>
    <t>Eco drain Tee</t>
  </si>
  <si>
    <t>PLUM6285-Plumbing-Eco drain-Coupler CRXCR-110mm-Nos.</t>
  </si>
  <si>
    <t>Eco drain Coupler</t>
  </si>
  <si>
    <t>PLUM5477-Plumbing-Eco drain-Bend 45*-110mm-Nos.</t>
  </si>
  <si>
    <t>PLUM3752-Plumbing-Eco drain-plain bend-160mm-Nos</t>
  </si>
  <si>
    <t>PLUM2202-Plumbing-Eco drain-plain bend-110mm-Nos.</t>
  </si>
  <si>
    <t>PLUM9734-Plumbing-Eco drain Pipe-Single Socket Pipe-110DX6000Lmm-Nos.</t>
  </si>
  <si>
    <t>PLUM5226-Plumbing-Eco drain chamber-Straight through-315X110X110mm-Nos.</t>
  </si>
  <si>
    <t>Eco drain chamber</t>
  </si>
  <si>
    <t>PLUM9367-Plumbing-Eco drain chamber-straight through-355X160X160mm-Nos.</t>
  </si>
  <si>
    <t>PLUM5152-Plumbing-Eco drain chamber-Right hand 90* junction-315X110X110mm-Nos.</t>
  </si>
  <si>
    <t>PLUM8353-Plumbing-Eco drain chamber-Right hand 90 deg Junction-355X160X160mm-Nos.</t>
  </si>
  <si>
    <t>PLUM7275-Plumbing-Eco drain chamber-Left hand 90* junction-315X110X110mm-Nos.</t>
  </si>
  <si>
    <t>PLUM1065-Plumbing-Eco drain chamber-Right hand 90* Junction-355X160X160mm-Nos.</t>
  </si>
  <si>
    <t>PLUM9579-Plumbing-Eco drain-Frame &amp; Cover H.W -315mm-Nos.</t>
  </si>
  <si>
    <t>SACP6660-Sanitary CP-Concealed flush tank plate---Nos.</t>
  </si>
  <si>
    <t>Sanitary CP</t>
  </si>
  <si>
    <t>Concealed flush tank plate</t>
  </si>
  <si>
    <t>SACP7374-Sanitary CP-CP Angle Cock ---Nos</t>
  </si>
  <si>
    <t>CP Angle Cock</t>
  </si>
  <si>
    <t>SACP9522-Sanitary CP-CP Bottle Trap---Nos.</t>
  </si>
  <si>
    <t>CP Bottle Trap</t>
  </si>
  <si>
    <t>SACP7101-Sanitary CP-CP Double Sq Jali---Nos.</t>
  </si>
  <si>
    <t>CP Double Sq Jali</t>
  </si>
  <si>
    <t>SACP9117-Sanitary CP-CP Extension Nipple--12X25mm-Nos.</t>
  </si>
  <si>
    <t>CP Extension Nipple</t>
  </si>
  <si>
    <t>SACP7009-Sanitary CP-CP Extension Nipple--12X40mm-Nos.</t>
  </si>
  <si>
    <t>SACP7791-Sanitary CP-CP Health Faucet---Nos.</t>
  </si>
  <si>
    <t>CP Health Faucet</t>
  </si>
  <si>
    <t>SACP3381-Sanitary CP-CP Pillar Cock---Nos.</t>
  </si>
  <si>
    <t>CP Pillar Cock</t>
  </si>
  <si>
    <t>SACP2398-Sanitary CP-CP Short Body---Nos.</t>
  </si>
  <si>
    <t>CP Short Body</t>
  </si>
  <si>
    <t>SACP4226-Sanitary CP-CP Shower Arm ---Nos.</t>
  </si>
  <si>
    <t>CP Shower Arm</t>
  </si>
  <si>
    <t>SACP2426-Sanitary CP-CP Sink Cock with Swivel Spout ---Nos.</t>
  </si>
  <si>
    <t>CP Sink Cock with Swivel Spout</t>
  </si>
  <si>
    <t>SACP3231-Sanitary CP-CP Wall Mixture---Nos.</t>
  </si>
  <si>
    <t>CP Wall Mixture</t>
  </si>
  <si>
    <t>SACP6006-Sanitary CP-CP Wash Basin Waste Coupling ---Nos.</t>
  </si>
  <si>
    <t>CP Wash Basin Waste Coupling</t>
  </si>
  <si>
    <t>SACP6705-Sanitary CP-Rack Bolts-Wash Basin-10X140mm-Pairs</t>
  </si>
  <si>
    <t>Rack Bolts-misc</t>
  </si>
  <si>
    <t>SACP1613-Sanitary CP-SS Sink--500X430mm-Nos.</t>
  </si>
  <si>
    <t>SS Sink</t>
  </si>
  <si>
    <t>SACP7215-Sanitary CP-SS Sink with Drain Board--915X460mm-Nos.</t>
  </si>
  <si>
    <t>SS Sink with Drain Board</t>
  </si>
  <si>
    <t>SACP4804-Sanitary CP-Wall Hung EWC with seat cover-white--Nos.</t>
  </si>
  <si>
    <t>Wall Hung EWC with seat cover</t>
  </si>
  <si>
    <t>SACP4497-Sanitary CP-Wall hung EWC, Seat Cover, tank---Nos.(cera)</t>
  </si>
  <si>
    <t>Wall hung EWC, Seat Cover, tank</t>
  </si>
  <si>
    <t>SACP3298-Sanitary CP-Wall Hung WC Rack Bolts--12x180mm-Pairs</t>
  </si>
  <si>
    <t>Wall Hung WC Rack Bolts</t>
  </si>
  <si>
    <t>SACP8102-Sanitary CP-Wash basin-White--Nos.(cera)</t>
  </si>
  <si>
    <t>Wash basin white</t>
  </si>
  <si>
    <t>SACP8102-Sanitary CP-Wash basin-White--Nos.(Parryware)</t>
  </si>
  <si>
    <t>SACP3411-Sanitary CP-Wash Basin Pedastal --Misc-Nos.(Cera)</t>
  </si>
  <si>
    <t>Wash Basin Pedastal</t>
  </si>
  <si>
    <t>SACP3411-Sanitary CP-Wash Basin Pedastal --Misc-Nos.(Parryware)</t>
  </si>
  <si>
    <t>SACP4141-Sanitary CP-Concealed flush tank-Geberit-Nos-Nos.</t>
  </si>
  <si>
    <t>Concealed flush tank</t>
  </si>
  <si>
    <t>SACP5334-Sanitary CP-Urinal Pan-without sensor--Nos.</t>
  </si>
  <si>
    <t>CP Urinal pan with sensor</t>
  </si>
  <si>
    <t>CP Wall hung</t>
  </si>
  <si>
    <t>SACP8102-Sanitary CP-Wash basin-White--Nos.</t>
  </si>
  <si>
    <t>CP Wah basin</t>
  </si>
  <si>
    <t>SACP5340-Sanitary CP-WC-indian-500mm-Nos.</t>
  </si>
  <si>
    <t>CP WC</t>
  </si>
  <si>
    <t>SACP2689-Sanitary CP-Sensor Faucet-Kohler--Nos.</t>
  </si>
  <si>
    <t>CP sensor faucet</t>
  </si>
  <si>
    <t>SACP7363-Sanitary CP-Counter top wash basin-Kohler--Nos.</t>
  </si>
  <si>
    <t>CP Counter top</t>
  </si>
  <si>
    <t>SACP1393-Sanitary CP-Urinal with Sensor-Kohler--Nos.</t>
  </si>
  <si>
    <t>CP Urinal pan without sensor</t>
  </si>
  <si>
    <t>SACP7902-Sanitary CP-EWC+seat cover+tank-Kohler--Nos.</t>
  </si>
  <si>
    <t>CP  EWC+Seat cover</t>
  </si>
  <si>
    <t>SACP2081-Sanitary CP-Health Faucet-Kohler--Nos.</t>
  </si>
  <si>
    <t>CP Health faucet</t>
  </si>
  <si>
    <t>SACP9590-Sanitary CP-Angle cock-Kohler--Nos.</t>
  </si>
  <si>
    <t>CP Angle cock</t>
  </si>
  <si>
    <t>SACP3786-Sanitary CP-Concealed flush tank-Kohler--Nos.</t>
  </si>
  <si>
    <t>CP Concealed flush tank</t>
  </si>
  <si>
    <t>SACP8351-Sanitary CP-Flush plates-Kohler--Nos.</t>
  </si>
  <si>
    <t>CP Flush plates</t>
  </si>
  <si>
    <t>SACP4266-Sanitary CP-Waste Coupler-Kohler--Nos.</t>
  </si>
  <si>
    <t>CP Waste coupler</t>
  </si>
  <si>
    <t>SACP2986-Sanitary CP-Wash basin with half pedestal-Kohler--Nos.</t>
  </si>
  <si>
    <t xml:space="preserve">CP Wash Basin </t>
  </si>
  <si>
    <t>SACP4171-Sanitary CP-Waste coupler for half pedestal-Kohler--Nos.</t>
  </si>
  <si>
    <t>SACP1828-Sanitary CP-Pillar cock for wash basin-Kohler--Nos.</t>
  </si>
  <si>
    <t>CP Pillar cock</t>
  </si>
  <si>
    <t>SACP7804-Sanitary CP-Long body tap-Kohler--Nos.</t>
  </si>
  <si>
    <t>CP Long body</t>
  </si>
  <si>
    <t>HARD8368-Hardware-Anchor bolt -Pin Type-6 x 50 mm-Nos.</t>
  </si>
  <si>
    <t>Anchor bolt</t>
  </si>
  <si>
    <t>HARD2155-Hardware-Bombay Nails--62.50mm-Kgs</t>
  </si>
  <si>
    <t>Bombay Nails</t>
  </si>
  <si>
    <t>HARD4934-Hardware-Bombay Nails--50mm-Kgs</t>
  </si>
  <si>
    <t>HARD9376-Hardware-Bombay Nails--75mm-Kgs</t>
  </si>
  <si>
    <t>HARD3693-Hardware-Chicken Mesh-12.7mm holex0.376mm-1000 x 30000mm-Bundles</t>
  </si>
  <si>
    <t>Chicken Mesh</t>
  </si>
  <si>
    <t>HARD1852-Hardware-Fischer Plug--5MM-Boxes</t>
  </si>
  <si>
    <t>Fischer Plug</t>
  </si>
  <si>
    <t>HARD7695-Hardware-Fischer Plug--6mm-Boxes</t>
  </si>
  <si>
    <t>HARD7211-Hardware-Hacksaw blade Double---Boxes</t>
  </si>
  <si>
    <t>Hacksaw blade Double</t>
  </si>
  <si>
    <t>HARD7962-Hardware-Hacksaw blade Single---Boxes</t>
  </si>
  <si>
    <t>Hacksaw blade Single</t>
  </si>
  <si>
    <t>HARD6478-Hardware-Hold fast--100mm-Kgs</t>
  </si>
  <si>
    <t>Hold fast</t>
  </si>
  <si>
    <t>HARD1411-Hardware-MS Aldrop--200mm-Nos.</t>
  </si>
  <si>
    <t>MS Aldrop</t>
  </si>
  <si>
    <t>HARD1877-Hardware-MS Nails--50mm-Kgs</t>
  </si>
  <si>
    <t>MS Nails</t>
  </si>
  <si>
    <t>HARD4319-Hardware-MS Nails--62.5mm-Kgs</t>
  </si>
  <si>
    <t>HARD1916-Hardware-SS Screws-CSK Head-8x32mm-Nos.</t>
  </si>
  <si>
    <t>SS Screws</t>
  </si>
  <si>
    <t>HARD1945-Hardware-SS Screws-Pan Head-6x32mm-pkts</t>
  </si>
  <si>
    <t>HARD3593-Hardware-SS Screws-Pan Head-6x50mm-Nos.</t>
  </si>
  <si>
    <t>HARD4624-Hardware-SS Screws-CSK Head-6x32mm-pkts</t>
  </si>
  <si>
    <t>HARD7590-Hardware-SS Screws-Pan Head-8x32mm-pkts</t>
  </si>
  <si>
    <t>HARD9187-Hardware-SS Screws-CSK Head-8x38mm-pkts</t>
  </si>
  <si>
    <t>HARD9632-Hardware-SS Screws-Pan Head-6x25mm-pkts</t>
  </si>
  <si>
    <t>HARD1982-Hardware-SS Screws-Pan Head-8x38mm-pkts</t>
  </si>
  <si>
    <t>HARD2833-Hardware-Wood screws-CSK-8x30mm-pkts</t>
  </si>
  <si>
    <t>Wood screws</t>
  </si>
  <si>
    <t>HARD7650-Hardware-Wood screws-CSK-8x35mm-pkts</t>
  </si>
  <si>
    <t>HARD7833-Hardware-Concrete Tape--75mmX85mtrs-Nos.</t>
  </si>
  <si>
    <t>Concrete Tape</t>
  </si>
  <si>
    <t>HARD2802-Hardware-SS-Self Drilling Screw--8X25mm 1000pcs-Boxes</t>
  </si>
  <si>
    <t>Self drilling screws</t>
  </si>
  <si>
    <t>HARD2385-Hardware-Anchor bolt -Bolt Type-8x50mm-Nos.</t>
  </si>
  <si>
    <t>Anchor Bolt</t>
  </si>
  <si>
    <t>HARD7929-Hardware-Anchor bolt -Bolt Type-8x75mm-Nos.</t>
  </si>
  <si>
    <t>HARD5475-Hardware-Anchor bolt -Bolt Type-10x62.50mm-Nos.</t>
  </si>
  <si>
    <t>HARD2287-Hardware-Anchor bolt -Pin Type-8 x 50mm-Nos.</t>
  </si>
  <si>
    <t>HARD2439-Hardware-Anchor bolt -Pin Type-10x62.50mm-Nos.</t>
  </si>
  <si>
    <t>HARD7848-Hardware-MS Plain Nut--8mm-Kgs</t>
  </si>
  <si>
    <t>HARD5100-Hardware-MS Washer-Form C-M8-100-gms</t>
  </si>
  <si>
    <t>HARD1691-Hardware-GI Nut  bolt with washer-32x6mm-Kgs</t>
  </si>
  <si>
    <t>HARD2302-Hardware-SS Washer-Form C-M8-100-gms</t>
  </si>
  <si>
    <t>HARD2066-Hardware-MS Bolt + nut--15.9x75mm-Kgs</t>
  </si>
  <si>
    <t>HARD6559-Hardware-MS Bolt + nut--19.1x75mm-Kgs</t>
  </si>
  <si>
    <t>HARD5677-Hardware-MS Bolt+Nut+Double washer--19.1X150mm-Kgs</t>
  </si>
  <si>
    <t>HARD1872-Hardware-MS Nut+Bolt--16X65mm-Kgs</t>
  </si>
  <si>
    <t>HARD3882-Hardware-Channel Bracket --62.50Wx2400mm-Nos</t>
  </si>
  <si>
    <t>HARD5476-Hardware-Channel Bracket --62.50Wx300mm-Nos</t>
  </si>
  <si>
    <t>HARD2307-Hardware-Sleeve &amp; Bullets--10x100 mm-Nos.</t>
  </si>
  <si>
    <t>HARD3919-Hardware-GI U Bolt--75mm-Nos.</t>
  </si>
  <si>
    <t>HARD3956-Hardware-GI U Bolt--80DX8mmT-Nos</t>
  </si>
  <si>
    <t>HARD2902-Hardware-GI U Clamp+Nut+Washer--100x8mm-Nos</t>
  </si>
  <si>
    <t>HARD5932-Hardware-GI U Clamp+Nut+Washer--150DX8mm-Nos.</t>
  </si>
  <si>
    <t>HARD5532-Hardware-U Clamps-Sprinkler Hanger-25Dx25Wx1.5Tx83Hmm-Nos.</t>
  </si>
  <si>
    <t>HARD4057-Hardware-U Clamps-Sprinkler Hanger-40Dx25Wx1.5Tx107Hmm-Nos.</t>
  </si>
  <si>
    <t>HARD2133-Hardware-U Clamps-Sprinkler Hanger-80Dx25Wx2.5Tx160Hmm-Nos.</t>
  </si>
  <si>
    <t>HARD1647-Hardware-U Clamps-Sprinkler Hanger-150Dx30Wx3Tx247Hmm-Nos.</t>
  </si>
  <si>
    <t>HARD5454-Hardware-U Clamps-Sprinkler Hanger-65Dx25Wx2.5Tx150Hmm-Nos.</t>
  </si>
  <si>
    <t>HARD4100-Hardware-U Clamps-Sprinkler Hanger-32Dx25Wx1.5Tx95Hmm-Nos.</t>
  </si>
  <si>
    <t>HARD7404-Hardware-U Clamps-Sprinkler Hanger-50Dx25Wx2.5Tx122Hmm-Nos</t>
  </si>
  <si>
    <t>HARD8721-Hardware-U Clamps-Sprinkler Hanger-100Dx25Wx2.5Tx180Hmm-Nos.</t>
  </si>
  <si>
    <t>HARD3640-Hardware-GI Nut with Bolt--15.8X100mm-Kgs</t>
  </si>
  <si>
    <t>HARD6956-Hardware-Anchor bolt -Bolt Type-6x50mm-Nos</t>
  </si>
  <si>
    <t>HARD8075-Hardware-GI Nut with Bolt--15.8X50mm-Nos.</t>
  </si>
  <si>
    <t>HARD1017-Hardware-GI Universal Clamp--25Dmm-Nos.</t>
  </si>
  <si>
    <t>HARD2585-Hardware-GI Universal Clamp--100Dmm-Nos.</t>
  </si>
  <si>
    <t>HARD1106-Hardware-GI Universal Clamp--50Dmm-Nos.</t>
  </si>
  <si>
    <t>HARD3423-Hardware-Wedge Anchor bolt--8X100mm-Nos.</t>
  </si>
  <si>
    <t>HARD2041-Hardware-Sleeve &amp; Bullets--8X50mm-Nos</t>
  </si>
  <si>
    <t>HARD8595-Hardware-GI U Bolt--150mm-Nos</t>
  </si>
  <si>
    <t>HARD6681-Hardware-GI Nut--8mm-Kgs</t>
  </si>
  <si>
    <t>HARD9103-Hardware-GI Washer-Form C-M8-100-gms</t>
  </si>
  <si>
    <t>HARD5787-Hardware-GI U Bolt--50mm-Nos.</t>
  </si>
  <si>
    <t>HARD6599-Hardware-GI Universal Clamp--40Dmm-Nos.</t>
  </si>
  <si>
    <t>HARD6760-Hardware-GI Universal Clamp--32Dmm-Nos.</t>
  </si>
  <si>
    <t>HARD6904-Hardware-GI Universal Clamp--65Dmm-Nos.</t>
  </si>
  <si>
    <t>HARD8595-Hardware-GI U Bolt--150mm-Nos.</t>
  </si>
  <si>
    <t>HARD3976-Hardware-GI Nut--10mm-Kgs</t>
  </si>
  <si>
    <t>PAIN4986-Paints-Black Oxide--1Kg -Bags</t>
  </si>
  <si>
    <t>Paints</t>
  </si>
  <si>
    <t>Black Oxide</t>
  </si>
  <si>
    <t>PAIN3767-Paints-Blue Oxide--Asian-1Kg-Bags</t>
  </si>
  <si>
    <t>Blue Oxide</t>
  </si>
  <si>
    <t>PAIN5379-Paints-Enamel-Black -Asian Apcolite-1Ltr-Can</t>
  </si>
  <si>
    <t>Enamel</t>
  </si>
  <si>
    <t>PAIN9331-Paints-Enamel-Black -Asian Apcolite-4Ltrs-Can</t>
  </si>
  <si>
    <t>PAIN3684-Paints-Enamel-Bottle Green-Asian-4Ltrs-Can</t>
  </si>
  <si>
    <t>PAIN3259-Paints-Enamel-Off white-Asian Apcolite-1Ltr-Can</t>
  </si>
  <si>
    <t>PAIN2580-Paints-Enamel-Off white-Asian Apcolite-4Ltrs-Can</t>
  </si>
  <si>
    <t>PAIN5093-Paints-Enamel-White-Asian Apcolite-1Ltr-Can</t>
  </si>
  <si>
    <t>PAIN4463-Paints-Enamel-White-Asian Apcolite-4Ltrs-Can</t>
  </si>
  <si>
    <t>PAIN7770-Paints-Exterior Primer-White - Asian-20Ltrs-Can</t>
  </si>
  <si>
    <t>Exterior Primer</t>
  </si>
  <si>
    <t>PAIN1986-Paints-External Emulsion-White-Asian ACE-20ltr -Nos</t>
  </si>
  <si>
    <t>External Emulsion</t>
  </si>
  <si>
    <t>PAIN8089-Paints-External Emulsion-White-Asian ACE-4Ltrs-Can</t>
  </si>
  <si>
    <t>PAIN7278-Paints-Floor paint-Grey-Indigo-4Ltrs-Can</t>
  </si>
  <si>
    <t>Floor paint</t>
  </si>
  <si>
    <t>PAIN8539-Paints-Floor paint-Yellow-Indigo-4Ltrs-Can</t>
  </si>
  <si>
    <t>PAIN3267-Paints-Internal Emulsion-Day break- Asian Tractor Smooth Finish-20Ltrs-Can</t>
  </si>
  <si>
    <t>Internal Emulsion</t>
  </si>
  <si>
    <t>PAIN2903-Paints-Internal Emulsion-White- Asian Tractor Smooth Finish-20Kgs-Bags</t>
  </si>
  <si>
    <t>PAIN7486-Paints-Internal Primer-White- Asian-20Ltr-Can</t>
  </si>
  <si>
    <t>Internal Primer</t>
  </si>
  <si>
    <t>PAIN3520-Paints-Red Oxide--Asian-1Kg-Bags</t>
  </si>
  <si>
    <t>Red Oxide</t>
  </si>
  <si>
    <t>PAIN8548-Paints-Red Oxide Primer-- Asian-1Ltr-Can</t>
  </si>
  <si>
    <t>Red Oxide Primer</t>
  </si>
  <si>
    <t>PAIN8788-Paints-Turpentine oil--1 ltr can-Nos.</t>
  </si>
  <si>
    <t>Turpentine oil</t>
  </si>
  <si>
    <t>PAIN7286-Paints-Wall Putty Cement--30 Kgs-Bags</t>
  </si>
  <si>
    <t>Wall Putty Cement</t>
  </si>
  <si>
    <t>PAIN3167-Paints-White cement--25Kgs-Bags</t>
  </si>
  <si>
    <t>White cement</t>
  </si>
  <si>
    <t>TOOL7927-Tools-paint brush --75mm-Nos.</t>
  </si>
  <si>
    <t>Tool</t>
  </si>
  <si>
    <t>Paint brush</t>
  </si>
  <si>
    <t>TOOL7941-Tools-Emery Paper--No 400-Nos.</t>
  </si>
  <si>
    <t>Emery Paper</t>
  </si>
  <si>
    <t>TOOL9705-Tools-Emery Paper--No 36-Nos.</t>
  </si>
  <si>
    <t>DOOR3058-Doors-Flush Door--600x1500mmx30mm-Nos.</t>
  </si>
  <si>
    <t>Doors</t>
  </si>
  <si>
    <t>Flush Door</t>
  </si>
  <si>
    <t>DOOR2403-Doors-Internal beading-Salwood-2100Lx37.50Wx18.75Hmm-Nos.</t>
  </si>
  <si>
    <t>Internal beading</t>
  </si>
  <si>
    <t>DOOR6527-Doors-Internal beading-Salwood-900Lx37.50Wx18.75Hmm-Nos.</t>
  </si>
  <si>
    <t>DOOR3089-Doors-Main door beading-Salwood-1125Lx75Wx25Hmm-Nos.</t>
  </si>
  <si>
    <t>Main door beading</t>
  </si>
  <si>
    <t>DOOR4058-Doors-Main door beading-Salwood-2250Lx75Wx25Hmm-Nos.</t>
  </si>
  <si>
    <t>DOOR1639-Doors-Panel door-2Panel -675Wx2025Hmmx32mm-Nos.</t>
  </si>
  <si>
    <t>Panel door</t>
  </si>
  <si>
    <t>DOOR1041-Doors-Panel door-2Panel -825Wx2025Hmmx32mm-Nos.</t>
  </si>
  <si>
    <t>DOOR8194-Doors-Panel door-2Panel -675Wx2075Hmmx32mm-Nos.</t>
  </si>
  <si>
    <t>DOOR8917-Doors-Panel door-2Panel -825Wx2075Hmmx32mm-Nos.</t>
  </si>
  <si>
    <t>DOOR9498-Doors-Panel door-2Panel -975Wx2025Hmmx32mm-Nos.</t>
  </si>
  <si>
    <t>HARD3459-Hardware-Cylindrical Lock---Nos.</t>
  </si>
  <si>
    <t>Cylindrical Lock</t>
  </si>
  <si>
    <t>HARD9542-Hardware-Mortise Lock---Nos.</t>
  </si>
  <si>
    <t>Mortise Lock</t>
  </si>
  <si>
    <t>HARD3174-Hardware-Magnetic door stopper---Nos.</t>
  </si>
  <si>
    <t>Magnetic door stopper</t>
  </si>
  <si>
    <t>HARD3480-Hardware-SS Hinges-Per 1 piece-Misc-Nos.</t>
  </si>
  <si>
    <t>SS Hinges</t>
  </si>
  <si>
    <t>HARD1898-Hardware-Square Hinges-MS-200mm-Nos.</t>
  </si>
  <si>
    <t>Square Hinges</t>
  </si>
  <si>
    <t>HARD9920-Hardware-Safety Padlock--SH PLLS-6lever-Nos</t>
  </si>
  <si>
    <t>Safety Padlock</t>
  </si>
  <si>
    <t>CHEM1205-Chemical-Anchorset chemical--1kg-pkts</t>
  </si>
  <si>
    <t>Chemical</t>
  </si>
  <si>
    <t>Anchorset chemical</t>
  </si>
  <si>
    <t>CHEM9548-Chemical-Janatha Paste Epoxy---400gms-Nos.</t>
  </si>
  <si>
    <t>Janatha Paste</t>
  </si>
  <si>
    <t>CHEM6602-Chemical-Tile Adhesive---20Kgs-Bag</t>
  </si>
  <si>
    <t>Tile Adhesive</t>
  </si>
  <si>
    <t>CHEM7736-Chemical-Tile grount cement based-Silk-1Kg-pkts</t>
  </si>
  <si>
    <t>Tile grout</t>
  </si>
  <si>
    <t>CHEM1579-Chemical-Tile grount cement based-White-1Kg-pkts</t>
  </si>
  <si>
    <t>CHEM5391-Chemical-Waterproofing Epoxy---1Kg-Kgs</t>
  </si>
  <si>
    <t>Waterproofing Epoxy</t>
  </si>
  <si>
    <t>CHEM4717-Chemical-Zycosil---1Ltr-Nos.</t>
  </si>
  <si>
    <t>Zycosil</t>
  </si>
  <si>
    <t>CHEM8749-Chemical-Fosroc Conbextra GP2--25kgs-Nos.</t>
  </si>
  <si>
    <t>Fosroc Conbextra GP2</t>
  </si>
  <si>
    <t>CHEM6367-Chemical-Polysulphide Sealant-Fosroc Thioflex 600 Gun grade-2.5Liters-Nos.</t>
  </si>
  <si>
    <t>Polysulphide Sealant-Fosroc Thioflex 600 Gun grade-2.5ltrs</t>
  </si>
  <si>
    <t>CHEM5982-Chemical-MYK Laticrete-335 Super Flex Adhesive-Misc-Nos.</t>
  </si>
  <si>
    <t>MYK Laticrete-335 Super Flex Adhesive</t>
  </si>
  <si>
    <t>CHEM5624-Chemical-MYK Laticrete- 325-20kg-Bag</t>
  </si>
  <si>
    <t>MYK Laticrete-325 Super Flex Adhesive</t>
  </si>
  <si>
    <t>CHEM4810-Chemical-MYK Laticrete-345 Super Flex Adhesive-misc-Nos.</t>
  </si>
  <si>
    <t>MYK Laticrete-345 Super Flex Adhesive</t>
  </si>
  <si>
    <t>GENE6616-General Items-Recron---Nos.</t>
  </si>
  <si>
    <t>General Items</t>
  </si>
  <si>
    <t>Recron</t>
  </si>
  <si>
    <t>TOOL1467-Tools-Plastic Gampa---425mm-Nos</t>
  </si>
  <si>
    <t>Plastic Gampa</t>
  </si>
  <si>
    <t>TOOL3390-Tools-Mesurment Tapes-Steel-Freemans- 5m-Nos</t>
  </si>
  <si>
    <t>Measurement tape-Freemans</t>
  </si>
  <si>
    <t>TOOL4884-Tools-Measurement Tape Steel--Freemans-15mtrs-Nos</t>
  </si>
  <si>
    <t>TOOL3564-Tools-Mesurment Tapes-Fibre-Freemans-30m-Nos</t>
  </si>
  <si>
    <t>TOOL1775-Tools-Mesurment Tapes-Fibre-Freemans-100m-Nos</t>
  </si>
  <si>
    <t>TOOL9438-Tools-Spade with handle---Misc-Nos</t>
  </si>
  <si>
    <t>Spade with handle</t>
  </si>
  <si>
    <t>TOOL4496-Tools-Helmets Labour Female---Nos.</t>
  </si>
  <si>
    <t>Helmets Labour Female</t>
  </si>
  <si>
    <t>TOOL1226-Tools-Helmets Labour Male---Nos.</t>
  </si>
  <si>
    <t>Helmet Labour Male</t>
  </si>
  <si>
    <t>TOOL1719-Tools-Helmets Staff and Visitors---Nos.</t>
  </si>
  <si>
    <t>Helmets Staff and Visitors</t>
  </si>
  <si>
    <t>TOOL6348-Tools-Safety Belt --Misc-Nos.</t>
  </si>
  <si>
    <t>Safety Belt</t>
  </si>
  <si>
    <t>TOOL7265-Tools-Safety Hand Gloves--STD-Nos.</t>
  </si>
  <si>
    <t>Hand Gloves</t>
  </si>
  <si>
    <t>STEL3630-Steel-MS Round Pipe-C Class-20Dx6000Lmm-Kgs</t>
  </si>
  <si>
    <t>Steel</t>
  </si>
  <si>
    <t>MS Round Pipe-C class</t>
  </si>
  <si>
    <t>STEL8781-Steel-MS Round Pipe-C Class-25Dx6000Lmm-Kgs</t>
  </si>
  <si>
    <t>STEL5101-Steel-MS Round Pipe-C Class-32Dx6000Lmm-Kgs</t>
  </si>
  <si>
    <t>STEL4766-Steel-MS Round Pipe-C Class-40Dx6000Lmm-Kgs</t>
  </si>
  <si>
    <t>STEL3182-Steel-MS Round Pipe-C Class-50Dx6000Lmm-Kgs</t>
  </si>
  <si>
    <t>STEL9712-Steel-MS Round Pipe-C Class-65Dx6000Lmm-Kgs</t>
  </si>
  <si>
    <t>STEL8290-Steel-MS Round Pipe-C Class-80Dx6000Lmm-Kgs</t>
  </si>
  <si>
    <t>STEL7955-Steel-MS Round Pipe-C Class-100Dx6000Lmm-Kgs</t>
  </si>
  <si>
    <t>STEL8930-Steel-MS Round Pipe-C Class-200Dx6000Lmm-Kgs</t>
  </si>
  <si>
    <t>STEL4613-Steel-MS Round Pipe-C Class-250DX6000Lmm-Kgs</t>
  </si>
  <si>
    <t>STEL1681-Steel-MS Box Pipe-6mtrs-25X25X2mm-Kgs</t>
  </si>
  <si>
    <t>MS Box Pipe</t>
  </si>
  <si>
    <t>STEL7557-Steel-MS Box Pipe--40X40X1.6Tmm-Kgs</t>
  </si>
  <si>
    <t>STEL1170-Steel-MS Box Pipe--40x80x2Tmm-Kgs</t>
  </si>
  <si>
    <t>STEL1747-Steel-MS Box pipe---50X50X3.6Tmm-kgs</t>
  </si>
  <si>
    <t>STEL1382-Steel-MS Box Pipe-6mtrs-50X25X3mm-Kgs</t>
  </si>
  <si>
    <t>STEL9599-Steel-MS Box Pipe--60X60X3Tmm-Kgs</t>
  </si>
  <si>
    <t>STEL2609-Steel-MS Box Pipe--75X75X3Tmm-Kgs</t>
  </si>
  <si>
    <t>STEL7347-Steel-MS Box Pipe--80X40X4Tmm-Kgs</t>
  </si>
  <si>
    <t>STEL7201-Steel-MS Box Pipe--80mmx80mmx4mmT-Kgs</t>
  </si>
  <si>
    <t>STEL7699-Steel-MS Box Pipe--90X50X3Tmm-Kgs</t>
  </si>
  <si>
    <t>STEL2583-Steel-MS L Angle-6000Lmm-25X5Tmm-Kgs</t>
  </si>
  <si>
    <t>MS L Angle</t>
  </si>
  <si>
    <t>STEL3461-Steel-MS L Angle-6000Lmm-35X5Tmm-Kgs</t>
  </si>
  <si>
    <t>STEL7401-Steel-MS L Angle-6000Lmm-40X6Tmm-Kgs</t>
  </si>
  <si>
    <t>STEL6449-Steel-MS L Angle-6000Lmm-50x5Tmm-Kgs</t>
  </si>
  <si>
    <t>STEL9703-Steel-MS L Angle-6000Lmm-65X6Tmm-Kgs</t>
  </si>
  <si>
    <t>STEL9074-Steel-MS L Angle-6000Lmm-75x6Tmm-Kgs</t>
  </si>
  <si>
    <t>STEL2325-Steel-MS L Angle-6000Lmm-100x6Tmm-Kgs</t>
  </si>
  <si>
    <t>STEL2028-Steel-MS ISMB--125X70X6000Lmm-Kgs</t>
  </si>
  <si>
    <t>MS ISMB</t>
  </si>
  <si>
    <t>STEL8000-Steel-MS ISMB--100X60X6000Lmm-Kgs</t>
  </si>
  <si>
    <t>STEL5142-Steel-MS ISMB--150X150X6000Lmm-Kgs</t>
  </si>
  <si>
    <t>STEL6320-Steel-MS ISMB--150X75X6000Lmm-Kgs</t>
  </si>
  <si>
    <t>STEL1319-Steel-MS ISMB-C class-250X125X6000Lmm-Kgs</t>
  </si>
  <si>
    <t>STEL1687-Steel-MS ISMB--200X100X6000Lmm-Kgs</t>
  </si>
  <si>
    <t>STEL9053-Steel-MS ISMB--300X140X6000Lmm-Kgs</t>
  </si>
  <si>
    <t>STEL5337-Steel-MS ISMC--75X40X6000Lmm-Kgs</t>
  </si>
  <si>
    <t>MS ISMC</t>
  </si>
  <si>
    <t>STEL3140-Steel-MS ISMC--125X65X6000Lmm-Kgs</t>
  </si>
  <si>
    <t>STEL9892-Steel-MS ISMC--100X50X6000Lmm-Kgs</t>
  </si>
  <si>
    <t>STEL5914-Steel-MS ISMC--150X75X6000Lmm-Kgs</t>
  </si>
  <si>
    <t>STEL4478-Steel-MS ISMC--200X75X6000Lmm-Kgs</t>
  </si>
  <si>
    <t>STEL1720-Steel-Binding Wire--20guage-Kg</t>
  </si>
  <si>
    <t>Binding Wire</t>
  </si>
  <si>
    <t>STEL3538-Steel-MS Dummy Plate---25Dmm-Nos</t>
  </si>
  <si>
    <t>MS Dummy Plate</t>
  </si>
  <si>
    <t>STEL8241-Steel-MS Dummy Plate---32Dmm-Nos</t>
  </si>
  <si>
    <t>STEL4354-Steel-MS Dummy Plate---50Dmm-Nos</t>
  </si>
  <si>
    <t>STEL7940-Steel-MS Dummy Plate---65Dmm-Nos</t>
  </si>
  <si>
    <t>STEL2348-Steel-MS Dummy Plate---80Dmm-Nos</t>
  </si>
  <si>
    <t>STEL7963-Steel-MS Dummy Plate---100DX5mm-Nos</t>
  </si>
  <si>
    <t>STEL8850-Steel-MS Dummy Plate--200DX6Tmm-Nos.</t>
  </si>
  <si>
    <t>STEL3676-Steel-MS Flange-Table E-50DX10Tmm with 4Holes-Nos.</t>
  </si>
  <si>
    <t>MS Flange-Table E</t>
  </si>
  <si>
    <t>STEL6429-Steel-MS Flange-Table E-200DX16Tmm with 8Holes-Nos.</t>
  </si>
  <si>
    <t>STEL8404-Steel-MS Dummy Flange-Table -E-125Dx14Tmm-8Holes-Nos.</t>
  </si>
  <si>
    <t>STEL6141-Steel-MS Flange-Table E-150DX15Tmm with 8Holes-Nos.</t>
  </si>
  <si>
    <t>STEL9059-Steel-MS Flanges Table E--125Dx14Tmmx8Holes-Nos.</t>
  </si>
  <si>
    <t>STEL2128-Steel-MS Dummy Flange-Table E-150DX12Tmm with 8Holes-Nos.</t>
  </si>
  <si>
    <t>STEL3746-Steel-MS Flange-Table E-80DX8Tmm with 4Holes-Nos.</t>
  </si>
  <si>
    <t>STEL7502-Steel-MS Flange-Table E--65DmmX4Holes-Nos</t>
  </si>
  <si>
    <t>STEL3791-Steel-MS 90 Bend-C Class--200Dmm-Nos</t>
  </si>
  <si>
    <t>MS 90 Bend-C Class</t>
  </si>
  <si>
    <t>STEL9792-Steel-MS 90 Bend-C Class--80Dmm-Nos</t>
  </si>
  <si>
    <t>STEL2766-Steel-MS 90 Bend-C Class--50Dmm-Nos</t>
  </si>
  <si>
    <t>STEL3027-Steel-MS 90 Bend-C Class--100Dmm-Nos</t>
  </si>
  <si>
    <t>FIRE2644-Fire &amp; Safety-Hooter-Non Addressible--Nos.</t>
  </si>
  <si>
    <t>Fire&amp;safety</t>
  </si>
  <si>
    <t>Hooter-Non addressible</t>
  </si>
  <si>
    <t>FIRE-5585-Fire &amp; Saftey -Hooter Addressible -Nos</t>
  </si>
  <si>
    <t>Hooter addressible</t>
  </si>
  <si>
    <t>FIRE7360-Fire &amp; Safety-Manual Call point-Non addressible--Nos.</t>
  </si>
  <si>
    <t>Manual Call point Non addressible</t>
  </si>
  <si>
    <t>FIRE-1057-Fire &amp; Saftey -manual call point   Addressible -Nos</t>
  </si>
  <si>
    <t>manual call point  Addressible -Nos</t>
  </si>
  <si>
    <t>FIRE7603-Fire &amp; Safety-Copper Cable-Red-FRLS--2coreX1.5sqm-mts</t>
  </si>
  <si>
    <t>Copper Cable FRLS</t>
  </si>
  <si>
    <t>FIRE8325-Fire &amp; Safety-Smoke detector-Addressible--Nos.</t>
  </si>
  <si>
    <t>Smoke detector addressible</t>
  </si>
  <si>
    <t>FIRE7855-Fire &amp; Safety-Smoke detector-Non addressible--Nos.</t>
  </si>
  <si>
    <t>Smoke detector Non addressible</t>
  </si>
  <si>
    <t>FIRE3099-Fire &amp; Safety-Control module Addressible -Nos</t>
  </si>
  <si>
    <t>Control module addressible</t>
  </si>
  <si>
    <t>FIRE8786-Fire &amp; Safety-Response Indicator---Nos.</t>
  </si>
  <si>
    <t>Response Indicator</t>
  </si>
  <si>
    <t>FIRE1371-Fire &amp; Safety-Brass Sprinkler---Nos.</t>
  </si>
  <si>
    <t>Brass Sprinkler</t>
  </si>
  <si>
    <t>1990-Fire &amp; Saftey-Flexible Sprinkler Hose -25DX1500LMM-Nos</t>
  </si>
  <si>
    <t>Flexible Sprinkler hose</t>
  </si>
  <si>
    <t>1993-Fire &amp; Saftey-Flexible Sprinkler Hose -25DX1000LMM-Nos</t>
  </si>
  <si>
    <t>Flexible Sprinkler  hose</t>
  </si>
  <si>
    <t>FIRE6625-Fire &amp; Safety-Fire fighting-Fire Sprinklers-Pendant type--Nos.</t>
  </si>
  <si>
    <t>FIRE</t>
  </si>
  <si>
    <t>Fire sprikler</t>
  </si>
  <si>
    <t>FIRE8242-Fire &amp; Safety-Fire fighting-Fire Sprinkers-Wall mounted--Nos.</t>
  </si>
  <si>
    <t>FIRE7259-Fire &amp; Safety-Fire fighting-Fire Sprinklers-Upright--Nos.</t>
  </si>
  <si>
    <t>FIRE1291-Fire &amp; Safety-Hose Box-Double Door--Nos.</t>
  </si>
  <si>
    <t>Hose Box</t>
  </si>
  <si>
    <t>FIRE5726-Fire &amp; Safety-Hose Reel Drum--30mtrs-Nos.</t>
  </si>
  <si>
    <t>Hose Reel drum</t>
  </si>
  <si>
    <t>FIRE2597-Fire &amp; Safety-Fire reel drum--20DX30mL-Nos.</t>
  </si>
  <si>
    <t>Fire reel drum</t>
  </si>
  <si>
    <t>FIRE5317-Fire &amp; Safety-SS Hydrant Valve--63Dmm-Nos.</t>
  </si>
  <si>
    <t>SS Hydrant valve</t>
  </si>
  <si>
    <t>FIRE7441-Fire &amp; Safety-SS Branch pipe--63Dmm-Nos.</t>
  </si>
  <si>
    <t>HVAC1996-HVAC-SS Syphon pipe--15mm-Nos.</t>
  </si>
  <si>
    <t>HVAC</t>
  </si>
  <si>
    <t>SS Syphon pipe</t>
  </si>
  <si>
    <t>FIRE1165-Fire &amp; Safety-Butterfly valve-PN16-80Dmm-Nos.</t>
  </si>
  <si>
    <t>Butterfly valve</t>
  </si>
  <si>
    <t>FIRE1351-Fire &amp; Safety-Butterfly valve-PN 16-100mm-Nos.</t>
  </si>
  <si>
    <t xml:space="preserve">SS Hydrant valve </t>
  </si>
  <si>
    <t>FIRE1672-Fire &amp; Safety-Forged Brass Ball valve--20mm-Nos.</t>
  </si>
  <si>
    <t>Forged Brass Ball valve</t>
  </si>
  <si>
    <t>FIRE3382-Fire &amp; Safety-Forged Brass Ball valve--25mm-Nos.</t>
  </si>
  <si>
    <t>FIRE1913-Fire &amp; Safety-Forged Brass Ball valve--40mm-Nos.</t>
  </si>
  <si>
    <t>FIRE5003-Fire &amp; Safety-Forged Brass Ball valve--50mm-Nos.</t>
  </si>
  <si>
    <t>FIRE9710-Fire &amp; Safety-Butterfly valve-PN 16-50mm-Nos.</t>
  </si>
  <si>
    <t>FIRE6757-Fire &amp; Safety-Butterfly valve-Gear type-150mm-Nos.</t>
  </si>
  <si>
    <t>FIRE1160-Fire &amp; Safety-Butterfly valve-Gear Type-200mm-Nos.</t>
  </si>
  <si>
    <t>HVAC2886-HVAC-Air Release Valve--20mm-Nos.</t>
  </si>
  <si>
    <t>Air Release Valve</t>
  </si>
  <si>
    <t>HVAC1264-HVAC-Butterfly valve--125mm-Nos.</t>
  </si>
  <si>
    <t>HVAC1066-HVAC-Butterfly valve-PN16-150Dmm-Nos.</t>
  </si>
  <si>
    <t>HVAC3178-HVAC-Butterfly valve-PN16-200Dmm-Nos.</t>
  </si>
  <si>
    <t>HVAC6143-HVAC-Butterfly valve-PN16-250Dmm-Nos.</t>
  </si>
  <si>
    <t>HVAC4253-HVAC-Butterfly valve-PN16-300Dmm-Nos.</t>
  </si>
  <si>
    <t>HVAC4158-HVAC-Gear Valve--300mm-Nos.</t>
  </si>
  <si>
    <t>Gear Valve</t>
  </si>
  <si>
    <t>HVAC2834-HVAC-Gear Valve--250mm-Nos.</t>
  </si>
  <si>
    <t>HVAC8332-HVAC-Balancing Valve--200Dmm-Nos.</t>
  </si>
  <si>
    <t>Balancing Valve</t>
  </si>
  <si>
    <t>HVAC5032-HVAC-Balancing Valve--150Dmm-Nos.</t>
  </si>
  <si>
    <t>HVAC3105-HVAC-Balancing Valve--250Dmm-Nos.</t>
  </si>
  <si>
    <t>HVAC9654-HVAC-Motorised Valve--150Dmm-Nos.</t>
  </si>
  <si>
    <t>Motorised Valve</t>
  </si>
  <si>
    <t>PLUM6888-Plumbing-Non return valve--100mm-Nos.</t>
  </si>
  <si>
    <t>PLUM</t>
  </si>
  <si>
    <t>NRV</t>
  </si>
  <si>
    <t>PLUM9959-Plumbing-Non return valve--150Dmm-Nos.</t>
  </si>
  <si>
    <t>FIRE6075-Fire &amp; Safety-Y Strainer--100mm-Nos.</t>
  </si>
  <si>
    <t>Y stainer</t>
  </si>
  <si>
    <t>HVAC9452-HVAC-Y Strainer--150Dmm-Nos.</t>
  </si>
  <si>
    <t>FIRE7391-Fire &amp; Safety-Y Strainer--200mm-Nos.</t>
  </si>
  <si>
    <t>FIRE7160-Fire &amp; Safety-Fire Alarm Panel--12Zone-Nos.</t>
  </si>
  <si>
    <t>Fire Alarm</t>
  </si>
  <si>
    <t>FIRE2531-Fire &amp; Safety-Fire Alarm Panel--8Zone-Nos.</t>
  </si>
  <si>
    <t>HVAC5311-HVAC-BTU Meter---Nos.</t>
  </si>
  <si>
    <t>BTU Meter</t>
  </si>
  <si>
    <t>FIRE2803-Fire &amp; Safety-Dry type extinguisher-6kgs-Nos.</t>
  </si>
  <si>
    <t>Dry type extinguisher</t>
  </si>
  <si>
    <t>FIRE2009-Fire &amp; Safety-Wet  type Fire extinguisher-9kgs-Nos.</t>
  </si>
  <si>
    <t>Wet  type Fire extinguisher</t>
  </si>
  <si>
    <t>FIRE5903-Fire &amp; saftey -Dry type extinuisher -4kgs-Nos</t>
  </si>
  <si>
    <t>Dry type  extinguisher</t>
  </si>
  <si>
    <t>PLUM8711-Self priming dewatering mono-block pump - 1HP - 1 phase- SP-OM</t>
  </si>
  <si>
    <t>Kirloskar</t>
  </si>
  <si>
    <t>Mono-block pump</t>
  </si>
  <si>
    <t>PLUM2237-Self priming dewatering mono-block pump - 1HP- 3 phase- SP-OM</t>
  </si>
  <si>
    <t>PLUM4836-Self priming dewatering mono-block pump - 2HP- 3 phase-SP-1HM</t>
  </si>
  <si>
    <t>PLUM8991-Self priming dewatering mono-block pump - 3HP- 3 phase-SP-2HM</t>
  </si>
  <si>
    <t>PLUM7959-Self priming dewatering mono-block pump - 5HP- 3 phase-SP-3L+M</t>
  </si>
  <si>
    <t>PLUM1594-Dewatering cutter type SS Pump -1 HP -Single phase-STPM 12</t>
  </si>
  <si>
    <t>Crompton</t>
  </si>
  <si>
    <t>Cutter type Pump</t>
  </si>
  <si>
    <t>PLUM3642-Dewatering sewage cutter pump with auto on/off - 1.75HP- 1 phase-1300-BW</t>
  </si>
  <si>
    <t>PLUM8358-Dewatering sewage cutter pump with auto on/off - 2.5HP- 3 phase-1800-BW</t>
  </si>
  <si>
    <t>PLUM6874-Dewatering cutter pump with auto on/off - 5HP- 3 phase-3700-CW</t>
  </si>
  <si>
    <t>PLUM3856-Dewatering petrol engine pumps - 3HP-MK-12/2 HSPP</t>
  </si>
  <si>
    <t>Greaves</t>
  </si>
  <si>
    <t>Petrol engine pumps</t>
  </si>
  <si>
    <t>PLUM2682-Dewatering diesel pumps - 5HP-5520-STD-CNL-4</t>
  </si>
  <si>
    <t>Diesel pumps</t>
  </si>
  <si>
    <t>PLUM2682-Dewatering diesel pumps - 5HP-Varsha-4</t>
  </si>
  <si>
    <t>PLUM9744-Dewatering diesel pumps - 6HP-TAF1</t>
  </si>
  <si>
    <t>PLUM4173-Dewatering Jet pump-1.5 HP-MV/NA2-9</t>
  </si>
  <si>
    <t>LUBI</t>
  </si>
  <si>
    <t>Jet pump</t>
  </si>
  <si>
    <t>PLUM6013-Openwell submersible pump - 1HP- 3 phase-KOSI-116</t>
  </si>
  <si>
    <t>Open-well submersible</t>
  </si>
  <si>
    <t>PLUM5520-Openwell submersible pump - 1HP- 1 phase-Aquapro</t>
  </si>
  <si>
    <t>KSB</t>
  </si>
  <si>
    <t>PLUM8671-Openwell submersible pump - 2HP- 1 phase-MR2.0</t>
  </si>
  <si>
    <t>PLUM5681-Openwell submersible pump - 2HP- 1 phase-LHMS-58A</t>
  </si>
  <si>
    <t>PLUM2424-Openwell submersible pump - 1HP- 1 phase-KOS-134</t>
  </si>
  <si>
    <t>PLUM9195-Openwell submersible pump - 1.5HP- 3 phase-KOSI-1.540</t>
  </si>
  <si>
    <t>PLUM1340-Openwell submersible pump - 2HP- 3 phase-KOSI-235M</t>
  </si>
  <si>
    <t>PLUM2347-Openwell submersible pump - 2HP- 1 phase-KOSI-225</t>
  </si>
  <si>
    <t>PLUM6397-Openwell submersible pump - 3HP- 3 phase-KOS-335</t>
  </si>
  <si>
    <t>PLUM2513-Openwell submersible pump - 5HP- 3 phase-KOSI-538</t>
  </si>
  <si>
    <t>PLUM4473-Mono block pumps - 0.5HP- 1 phase-Jalraj</t>
  </si>
  <si>
    <t>Monoblock pump</t>
  </si>
  <si>
    <t>PLUM3173-Mono block pumps - 1HP- 1 phase-Chotu ultra</t>
  </si>
  <si>
    <t>PLUM4676-Swimming pool pump- 1 phase-LBM-320</t>
  </si>
  <si>
    <t>Lubi</t>
  </si>
  <si>
    <t>Swimming pool pump</t>
  </si>
  <si>
    <t>PLUM5988-Borewell pump multi stage - 1.5HP- 16 Stage -Single Phase-NEO 30-1016</t>
  </si>
  <si>
    <t>Borewell pump</t>
  </si>
  <si>
    <t>PLUM3503-Borewell pump multi stage - 1.5HP - 0-48 lpm - head 140-72m - 20-stages- 1 phase-NEO 30-1520</t>
  </si>
  <si>
    <t>PLUM1722-Borewell pump multi stage - 3HP - 23-stages- 3 phase-Cora 4C/23</t>
  </si>
  <si>
    <t>PLUM1142-Plumbing-Borewell submersible pump-Head 10M Single Phase -0.5HP-CORA 2C/7</t>
  </si>
  <si>
    <t>PLUM4505-Plumbing-Borewell submersible pump-Head-30M-Three phase -1HP- CORA 2C/13</t>
  </si>
  <si>
    <t>PLUM0000-Plumbing-Borewell submersible pump-Head-100M-Three Phase -3HP-CORA 2C/33</t>
  </si>
  <si>
    <t>PLUM2034-Plumbing-Borewell submersible pump-Head-150M-Three Phase -5HP-CORA 2C/70</t>
  </si>
  <si>
    <t>CONS7495-Consumables-Air Freshner---Misc-Nos</t>
  </si>
  <si>
    <t>Consumables</t>
  </si>
  <si>
    <t>Air Freshner</t>
  </si>
  <si>
    <t>CONS6564-Consumables-Bombay Brooms Big--Misc-Nos.</t>
  </si>
  <si>
    <t>Bombay Brooms Big</t>
  </si>
  <si>
    <t>CONS8566-Consumables-Bombay Brooms Small---Misc-Nos</t>
  </si>
  <si>
    <t>Bombay Brooms Small</t>
  </si>
  <si>
    <t>CONS6615-Consumables-Cleaning Brush---Misc-Nos</t>
  </si>
  <si>
    <t>Cleaning Brush</t>
  </si>
  <si>
    <t>CONS6196-Consumables-Cleaning Cloth--Misc-Nos.</t>
  </si>
  <si>
    <t>Cleaning Cloth</t>
  </si>
  <si>
    <t>CONS9057-Consumables-Cobweb broom stick--Misc-Nos.</t>
  </si>
  <si>
    <t>Cobweb broom stick</t>
  </si>
  <si>
    <t>CONS9459-Consumables-Coconut Brooms--Misc-Nos.</t>
  </si>
  <si>
    <t>Coconut Brooms</t>
  </si>
  <si>
    <t>CONS9323-Consumables-Coffee Powder--Nescafe-1kg-Pkts</t>
  </si>
  <si>
    <t>Coffee Powder</t>
  </si>
  <si>
    <t>CONS8873-Consumables-Colin 500 ml---Misc-Nos</t>
  </si>
  <si>
    <t>Colin 500 ml</t>
  </si>
  <si>
    <t>CONS4941-Consumables-Dish washing liquid/soap--Misc-Nos.</t>
  </si>
  <si>
    <t>Dish washing liquid/soap</t>
  </si>
  <si>
    <t>CONS1763-Consumables-Door Mats--Misc-Nos.</t>
  </si>
  <si>
    <t>Door Mats</t>
  </si>
  <si>
    <t>CONS7245-Consumables-Dust Pan-PVC-Misc-Nos.</t>
  </si>
  <si>
    <t>Dust Pan</t>
  </si>
  <si>
    <t>CONS2101-Consumables-Dustbin-PVC-Misc-Nos.</t>
  </si>
  <si>
    <t>Dustbin</t>
  </si>
  <si>
    <t>CONS2830-Consumables-First Aid Kit--Misc-Nos.</t>
  </si>
  <si>
    <t>First Aid Kit</t>
  </si>
  <si>
    <t>CONS5033-Consumables-Floor cleaner--500 ml-Nos.</t>
  </si>
  <si>
    <t>Floor cleaner</t>
  </si>
  <si>
    <t>CONS6639-Consumables-Gunny bags--Misc-Bags</t>
  </si>
  <si>
    <t>Gunny bags</t>
  </si>
  <si>
    <t>CONS1624-Consumables-Handwash liquid--Misc-Nos.</t>
  </si>
  <si>
    <t>Handwash liquid</t>
  </si>
  <si>
    <t>CONS3661-Consumables-Keychain+rings--Misc-Nos.</t>
  </si>
  <si>
    <t>Keychain+rings</t>
  </si>
  <si>
    <t>CONS8187-Consumables-Mopping cloth--Misc-Nos.</t>
  </si>
  <si>
    <t>Mopping cloth</t>
  </si>
  <si>
    <t>CONS1056-Consumables-Mopping Sitck--Misc-Nos.</t>
  </si>
  <si>
    <t>Mopping Sitck</t>
  </si>
  <si>
    <t>CONS9692-Consumables-Plastic Bucket-with mug White-Misc-Nos.</t>
  </si>
  <si>
    <t>Plastic Bucket</t>
  </si>
  <si>
    <t>CONS8219-Consumables-Plastic Covers--Misc-Nos.</t>
  </si>
  <si>
    <t>Plastic Covers</t>
  </si>
  <si>
    <t>CONS6007-Consumables-PVC Door Mat--1200X600mm-Nos.</t>
  </si>
  <si>
    <t>PVC Door Mat</t>
  </si>
  <si>
    <t>CONS5492-Consumables-Scrubber--Misc-Nos.</t>
  </si>
  <si>
    <t>Scrubber</t>
  </si>
  <si>
    <t>CONS2518-Consumables-Tea Powder--Misc-pkts</t>
  </si>
  <si>
    <t>Tea Powder</t>
  </si>
  <si>
    <t>CONS1509-Consumables-Toilet cleaner--500ml-Nos.</t>
  </si>
  <si>
    <t>Toilet cleaner</t>
  </si>
  <si>
    <t>CONS5716-Consumables-Torch Light Big--Misc-Nos.</t>
  </si>
  <si>
    <t>Torch Light Big</t>
  </si>
  <si>
    <t>CONS6689-Consumables-Water Bottles--1 Ltr-Nos.</t>
  </si>
  <si>
    <t>Water Bottles</t>
  </si>
  <si>
    <t>CONS2454-Consumables-Water can--20 Ltrs-Nos.</t>
  </si>
  <si>
    <t>Water can</t>
  </si>
  <si>
    <t>CONS1538-Consumables-Water Bottles--250ml-Nos.</t>
  </si>
  <si>
    <t>CONS7283-Consumables-Wiper--Misc-Nos.</t>
  </si>
  <si>
    <t>Wiper</t>
  </si>
  <si>
    <t>STAT4079-Stationary-Binder Clips---15mm-Nos</t>
  </si>
  <si>
    <t>Stationery</t>
  </si>
  <si>
    <t>Binder Clips</t>
  </si>
  <si>
    <t>STAT3692-Stationary-Binder Clips---20mm-Nos</t>
  </si>
  <si>
    <t>STAT3831-Stationary-Binder Clips---25mm-Nos</t>
  </si>
  <si>
    <t>STAT4023-Stationary-Binder Clips---35mm-Nos</t>
  </si>
  <si>
    <t>STAT1083-Stationary-Box File Big---Misc-Nos</t>
  </si>
  <si>
    <t>Box File-Big</t>
  </si>
  <si>
    <t>STAT4855-Stationary-Box File Small---Misc-Nos</t>
  </si>
  <si>
    <t>Box File-Small</t>
  </si>
  <si>
    <t>STAT2503-Stationary-Calculator---Misc-Nos</t>
  </si>
  <si>
    <t>Calculator</t>
  </si>
  <si>
    <t>STAT8323-Stationary-Carbon Paper---A4-Boxes</t>
  </si>
  <si>
    <t>Carbon Paper</t>
  </si>
  <si>
    <t>STAT9799-Stationary-CD Marker---Misc-Nos</t>
  </si>
  <si>
    <t>CD Marker</t>
  </si>
  <si>
    <t>STAT8800-Stationary-Cello Tapes --50Wmm-Nos.</t>
  </si>
  <si>
    <t>CelloTape</t>
  </si>
  <si>
    <t>STAT3400-Stationary-Chalk Piece---Misc-Boxes</t>
  </si>
  <si>
    <t>Chalk Piece</t>
  </si>
  <si>
    <t>STAT1670-Stationary-Erazers---Misc-Nos</t>
  </si>
  <si>
    <t>Erazers</t>
  </si>
  <si>
    <t>STAT1870-Stationary-Executive Bond papers---Misc-Bundles</t>
  </si>
  <si>
    <t>Executive Bond Papers</t>
  </si>
  <si>
    <t>STAT5693-Stationary-Fevistick---Misc-Nos</t>
  </si>
  <si>
    <t>Fevistick</t>
  </si>
  <si>
    <t>STAT4663-Stationary-File folder L---Misc-Nos</t>
  </si>
  <si>
    <t>File Folder L</t>
  </si>
  <si>
    <t>STAT2733-Stationary-Gum---150ml-Nos</t>
  </si>
  <si>
    <t>Gum-150 ml</t>
  </si>
  <si>
    <t>STAT7304-Stationary-Highlighter---Misc-Nos</t>
  </si>
  <si>
    <t>Highlighter</t>
  </si>
  <si>
    <t>STAT1112-Stationary-Lable Sheet book---Misc-Nos</t>
  </si>
  <si>
    <t>Lable sheet Book</t>
  </si>
  <si>
    <t>STAT2674-Stationary-Ledger Paper-Green--Misc-Bundles</t>
  </si>
  <si>
    <t>Ledger Paper</t>
  </si>
  <si>
    <t>STAT5876-Stationary-Paper A3---Misc-Bundles</t>
  </si>
  <si>
    <t>Paper A3-75GSM</t>
  </si>
  <si>
    <t>Paper A3-100GSM</t>
  </si>
  <si>
    <t>STAT5901-Stationary-Paper A4--Misc-Bundles</t>
  </si>
  <si>
    <t>Paper A4-75GSM</t>
  </si>
  <si>
    <t>Pper A4-100GSM</t>
  </si>
  <si>
    <t>STAT7305-Stationary-Paper A5---Misc-Bundles</t>
  </si>
  <si>
    <t>Paper A5</t>
  </si>
  <si>
    <t>STAT3016-Stationary-pen-black color-Cello Fine grip-Misc-Nos</t>
  </si>
  <si>
    <t>Pen-Black color-Cello fine grip</t>
  </si>
  <si>
    <t>STAT1585-Stationary-Pen-Blue color-Cello Fine grip-Misc-Nos</t>
  </si>
  <si>
    <t>Pen-Blue color-Cello fine grip</t>
  </si>
  <si>
    <t>STAT4163-Stationary-pen-Red color-Cello Fine grip-Misc-Nos</t>
  </si>
  <si>
    <t>Pen-Red color-Cello fine grip</t>
  </si>
  <si>
    <t>STAT8753-Stationary-Pencil---Misc-Boxes</t>
  </si>
  <si>
    <t>Pencil</t>
  </si>
  <si>
    <t>STAT7726-Stationary-Plastic Cards---Misc-Nos</t>
  </si>
  <si>
    <t>Plastic cards</t>
  </si>
  <si>
    <t>STAT5222-Stationary-Permanent Marker---Black-Nos</t>
  </si>
  <si>
    <t>Permanent Marker-Black</t>
  </si>
  <si>
    <t>STAT5375-Stationary-Permanent Marker---Red-Nos</t>
  </si>
  <si>
    <t>Permanent Marker-Red</t>
  </si>
  <si>
    <t>STAT8951-Stationary-Project Folder---A3&amp;A4-Nos</t>
  </si>
  <si>
    <t>Project Folder-A3</t>
  </si>
  <si>
    <t>Project Folder-A4</t>
  </si>
  <si>
    <t>STAT7883-Stationary-Punch 16 mm---Misc-Nos</t>
  </si>
  <si>
    <t>Punch 16mm</t>
  </si>
  <si>
    <t>STAT9087-Stationary-Punch Big---Misc-Nos</t>
  </si>
  <si>
    <t>Punch Big</t>
  </si>
  <si>
    <t>STAT5329-Stationary-Ring Binder Files---A3&amp;A5-Nos</t>
  </si>
  <si>
    <t>Ring Binder Files</t>
  </si>
  <si>
    <t>STAT6294-Stationary-Ring Binder Files--A4 size-Nos.</t>
  </si>
  <si>
    <t>STAT4346-Stationary-Scribling Pads---Misc-Nos</t>
  </si>
  <si>
    <t>Scribling Pads</t>
  </si>
  <si>
    <t>STAT1887-Stationary-Sharpners---Misc-Nos</t>
  </si>
  <si>
    <t>Sharpners</t>
  </si>
  <si>
    <t>STAT9887-Stationary-Stamp Pad---Misc-Nos</t>
  </si>
  <si>
    <t>Stamp Pad</t>
  </si>
  <si>
    <t>STAT8805-Stationary-Stapler Pins 10---Misc-Boxes</t>
  </si>
  <si>
    <t>Stapler Pins 10</t>
  </si>
  <si>
    <t>STAT8122-Stationary-Stapler SMALL---Misc-Nos</t>
  </si>
  <si>
    <t>Stapler Small</t>
  </si>
  <si>
    <t>STAT8060-Stationary-Stapler Big 45---Misc-Nos</t>
  </si>
  <si>
    <t>Stapler Big</t>
  </si>
  <si>
    <t>STAT2808-Stationary-Sticky notes---Misc-Pkts</t>
  </si>
  <si>
    <t>Sticky Notes</t>
  </si>
  <si>
    <t>STAT7751-Stationary-Whitners---Misc-Nos</t>
  </si>
  <si>
    <t>Whitners</t>
  </si>
  <si>
    <t>STAT1554-Stationary-L Folder--Misc-Nos.</t>
  </si>
  <si>
    <t>L Folder-Legal</t>
  </si>
  <si>
    <t>STAT7667-Stationary-Tag Gile---Misc-Nos</t>
  </si>
  <si>
    <t>Tag File</t>
  </si>
  <si>
    <t>STAT8111-Stationary-Paper Tags---Misc-Nos</t>
  </si>
  <si>
    <t>Paper Tgs-Packts</t>
  </si>
  <si>
    <t>GENE4970-General Items-Armour Board--1220WX2000LmmX25Tmm-Nos.</t>
  </si>
  <si>
    <t>Armour Board</t>
  </si>
  <si>
    <t>GENE7860-General Items-Blue Sheet--7200Wx5400Lmm-sqm</t>
  </si>
  <si>
    <t>Blue Sheet</t>
  </si>
  <si>
    <t>GENE2337-General Items-GI Buckets---Nos.</t>
  </si>
  <si>
    <t>GI Buckets</t>
  </si>
  <si>
    <t>GENE9357-General Items-Gova Rope---Bundles</t>
  </si>
  <si>
    <t>Gova Rope</t>
  </si>
  <si>
    <t>GENE7765-General Items-HDPE Rope---Bundles</t>
  </si>
  <si>
    <t>HDPE Rope</t>
  </si>
  <si>
    <t>GENE9576-General Items-Plastic Blue Sheet--3600Wx5400Lmm-sqm</t>
  </si>
  <si>
    <t>Plastic Blue Sheet</t>
  </si>
  <si>
    <t>GENE8158-General Items-Safety Indication Ribbon---Nos.</t>
  </si>
  <si>
    <t>Safety Indication Ribbon</t>
  </si>
  <si>
    <t>GENE6718-General Items-Safety Jackets-Green--Nos.</t>
  </si>
  <si>
    <t>Safety Jackets</t>
  </si>
  <si>
    <t>GENE9460-General Items-Safety Jackets-Orange--Nos.</t>
  </si>
  <si>
    <t>GENE2988-General Items-Safety Shoe Female--No 5-Nos.</t>
  </si>
  <si>
    <t>Safety Shoe Female</t>
  </si>
  <si>
    <t>GENE7253-General Items-Safety Shoe Female--No 7-Nos.</t>
  </si>
  <si>
    <t>GENE8071-General Items-Safety Shoe Female--No 8-Nos.</t>
  </si>
  <si>
    <t>GENE9028-General Items-Safety Shoe Female--No 6-Nos.</t>
  </si>
  <si>
    <t>GENE1756-General Items-Safety Shoe Male--No 6-Nos.</t>
  </si>
  <si>
    <t>Safety Shoe Male</t>
  </si>
  <si>
    <t>GENE1942-General Items-Safety Shoe Male--No 11-Nos.</t>
  </si>
  <si>
    <t>GENE2419-General Items-Safety Shoe Male--No 8-Nos.</t>
  </si>
  <si>
    <t>GENE3689-General Items-Safety Shoe Male--No 7-Nos.</t>
  </si>
  <si>
    <t>GENE5783-General Items-Safety Shoe Male--No 10-Nos.</t>
  </si>
  <si>
    <t>GENE8114-General Items-Safety Shoe Male--No 9-Nos.</t>
  </si>
  <si>
    <t>GENE1417-General Items-Sponges--12 pack-Nos.</t>
  </si>
  <si>
    <t>Sponges</t>
  </si>
  <si>
    <t>GENE1944-General Items-Teflon tapes---Nos.</t>
  </si>
  <si>
    <t>Teflon tapes</t>
  </si>
  <si>
    <t>COMP7018-Peripherals-Bio metric device battery--Misc-Nos.</t>
  </si>
  <si>
    <t>Peripherals</t>
  </si>
  <si>
    <t>Bio metric device battery</t>
  </si>
  <si>
    <t>COMP9727-Peripherals-Bio metric device adaptor--Misc-Nos.</t>
  </si>
  <si>
    <t>Bio metric device adaptor</t>
  </si>
  <si>
    <t>COMP5828-Peripherals-Bio metric finger print reader--Misc-Nos.</t>
  </si>
  <si>
    <t>Bio metric finger print reader</t>
  </si>
  <si>
    <t>COMP3136-Peripherals-HDMI cable--Misc-Nos.</t>
  </si>
  <si>
    <t>HDMI Cable</t>
  </si>
  <si>
    <t>COMP8026-Peripherals-Hard Disk-480 GB SSD--Nos.</t>
  </si>
  <si>
    <t>Hard Disk</t>
  </si>
  <si>
    <t>COMP8921-Peripherals-Ink Bottle-Black-Misc-Nos.</t>
  </si>
  <si>
    <t>Ink Bottle</t>
  </si>
  <si>
    <t>COMP7247-Peripherals-Ink Tank Printer-Epson M205-Misc-Nos.</t>
  </si>
  <si>
    <t>Ink Tank Printer</t>
  </si>
  <si>
    <t>COMP1896-Peripherals-Keyboard--Misc-Nos.</t>
  </si>
  <si>
    <t>Keyboard</t>
  </si>
  <si>
    <t>COMP2145-Peripherals-laptop Adaptor-Lenovo-Misc-Nos.</t>
  </si>
  <si>
    <t>laptop Adaptor</t>
  </si>
  <si>
    <t>COMP4305-Peripherals-laptop Adaptor-Dell-Misc-Nos.</t>
  </si>
  <si>
    <t>COMP5523-Peripherals-laptop Adaptor-HP-Misc-Nos.</t>
  </si>
  <si>
    <t>COMP8124-Peripherals-laptop Adaptor-Acer-Misc-Nos.</t>
  </si>
  <si>
    <t>COMP2442-Peripherals-Laptop computer--Misc-Nos.</t>
  </si>
  <si>
    <t>Laptop computer</t>
  </si>
  <si>
    <t>COMP6291-Peripherals-Micro SD Card--SanDisk-32GB-Nos</t>
  </si>
  <si>
    <t>Micro SD Card</t>
  </si>
  <si>
    <t>COMP8311-Peripherals-Micro SD Card--64GB-Nos.</t>
  </si>
  <si>
    <t>COMP8274-Peripherals-Mouse--Misc-Nos.</t>
  </si>
  <si>
    <t>Mouse</t>
  </si>
  <si>
    <t>COMP6188-Peripherals-Mouse pads--Misc-Nos.</t>
  </si>
  <si>
    <t>Mouse pads</t>
  </si>
  <si>
    <t>COMP2528-Peripherals-Power cable--Misc-Nos.</t>
  </si>
  <si>
    <t>Power cable</t>
  </si>
  <si>
    <t>COMP2957-Peripherals-Printer cable--Misc-Nos.</t>
  </si>
  <si>
    <t>Printer cable</t>
  </si>
  <si>
    <t>COMP3753-Peripherals-Router-D Link-Misc-Nos.</t>
  </si>
  <si>
    <t>Router</t>
  </si>
  <si>
    <t>COMP4966-Peripherals-Router-Sim Based-Misc-Nos.</t>
  </si>
  <si>
    <t>COMP7995-Peripherals-Smart Phone-Android-Misc-Nos.</t>
  </si>
  <si>
    <t>Smart Phone</t>
  </si>
  <si>
    <t>TILE3967-Tiles-Wall Tiles-Ceramic-Nitco Luna DK-250X375mm-Sqm</t>
  </si>
  <si>
    <t>Tiles</t>
  </si>
  <si>
    <t>Wall Tiles</t>
  </si>
  <si>
    <t>TILE4580-Tiles-Wall Tiles-Ceramic-Nitco Luna HL -250X375mm-Sqm</t>
  </si>
  <si>
    <t>TILE3139-Tiles-Wall Tiles-Ceramic-Nitco Luna LT -250X375mm-Sqm</t>
  </si>
  <si>
    <t>TILE8293-Tiles-Floor Tiles-Vitrified-Nitco Maharaja Beige -300X300mm-Sqm</t>
  </si>
  <si>
    <t>Floor Tiles</t>
  </si>
  <si>
    <t>TILE8901-Tiles-Wall Tiles-Ceramic-Nitco Ultra Sprinkle DK -250X375mm-Sqm</t>
  </si>
  <si>
    <t>TILE6875-Tiles-Wall Tiles-Ceramic-Nitco Ultra Sprinkle HL -250X375mm-Sqm</t>
  </si>
  <si>
    <t>TILE6936-Tiles-Wall Tiles-Ceramic-Nitco Ultra Sprinkle LT -250X375mm-Sqm</t>
  </si>
  <si>
    <t>TILE3294-Tiles-Floor Tiles-Vitrified-Nitco Maharaja Off white-300X300mm-Sqm</t>
  </si>
  <si>
    <t>TILE8489-Tiles-Wall Tiles-Ceramic-Nitco Malaysian Brown DK -250X375mm-Sqm</t>
  </si>
  <si>
    <t>TILE1555-Tiles-Wall Tiles-Ceramic-Nitco Malaysian Brown HL -250X375mm-Sqm</t>
  </si>
  <si>
    <t>TILE4616-Tiles-Wall Tiles-Ceramic-Nitco Malaysian Brown LT -250X375mm-Sqm</t>
  </si>
  <si>
    <t>TILE1424-Tiles-Floor Tiles-Vitrified-Nitco Jaipur Panna-300X300mm-Sqm</t>
  </si>
  <si>
    <t>TILE8369-Tiles-Wall &amp; Floor Tiles-Ceramic-Nitco Ranger Blue-300X300mm-Sqm</t>
  </si>
  <si>
    <t>Wall &amp; Floor</t>
  </si>
  <si>
    <t>TILE9162-Tiles-Wall &amp; Floor Tiles-Ceramic-Nitco Oscar Blue-300X300mm-Sqm</t>
  </si>
  <si>
    <t>TILE1428-Tiles-Wall &amp; Floor Tiles-Ceramic-Nitco Black Berry-300X300mm-Sqm</t>
  </si>
  <si>
    <t>TILE3748-Tiles-Wall &amp; Floor Tiles-Ceramic-Nitco Blanco White -300X300mm-Sqm</t>
  </si>
  <si>
    <t>TILE3344-Tiles-Wall &amp; Floor Tiles-Ceramic-Nitco Country Rosso -300X300mm-Sqm</t>
  </si>
  <si>
    <t>TILE9330-Tiles-Wall &amp; Floor Tiles-Ceramic-Nitco Country Chocolet -300X300mm-Sqm</t>
  </si>
  <si>
    <t>TILE8969-Tiles-Wall &amp; Floor Tiles-Ceramic-Nitco Country Vanilla -300X300mm-Sqm</t>
  </si>
  <si>
    <t>TILE1650-Tiles-Wall &amp; Floor Tiles-Ceramic-Nitco Country Caffee -300X300mm-Sqm</t>
  </si>
  <si>
    <t>TILE7110-Tiles-Floor Tiles-Copper Cloudy-300X300mm-sqm</t>
  </si>
  <si>
    <t>TILE2873-Tiles-Floor Tiles-Vitrified--600X600mm-sqm</t>
  </si>
  <si>
    <t>TILE7246-Tiles-Floor Tiles-Costana Grey Marbilano Full Polish-600X1200mm-sqm</t>
  </si>
  <si>
    <t>TILE1132-Tiles-Floor Tiles-Earth Chrome Punch Matt Finish-600x1200mm-sqm</t>
  </si>
  <si>
    <t>TILE6931-Tiles-Floor Tiles-Vitrified-Nitco Traventine Carolina-600x1200mm-Sqm</t>
  </si>
  <si>
    <t>TILE7752-Tiles-Floor Tiles-Vitrified-Nitco Bottochino Fiorito-600x1200mm-Sqm</t>
  </si>
  <si>
    <t>TILE5530-Tiles-Floor Tiles-Vitrified-Nitco Olimpia Beige-600X1200mm-sqm</t>
  </si>
  <si>
    <t>TILE9908-Tiles-Floor Tiles-Vitrified-Nitco Statuario Regal-600X1200mm-sqm</t>
  </si>
  <si>
    <t>TILE9644-Tiles-Floor Tiles-Classic Wenge-AGL-200X1200mm-sqm</t>
  </si>
  <si>
    <t>TILE5704-Tiles-Floor Tiles-Autumn Walnut-AGL-200X1200mm-sqm</t>
  </si>
  <si>
    <t>TILE1706-Tiles-Floor Tiles-Autumn Mahagony-AGL-200X1200mm-sqm</t>
  </si>
  <si>
    <t>TILE8221-Tiles-Floor Tiles-Vitrified-Kajaria Dyna-600x1200mm-Sqm</t>
  </si>
  <si>
    <t>TILE5525-Tiles-Floor Tiles-Vitrified-Kajaria Williams Grey-600x1200mm-Sqm</t>
  </si>
  <si>
    <t>TILE8585-Tiles-Floor Tiles-Basalt Beige-600X1200mm-sqm</t>
  </si>
  <si>
    <t>TILE7329-Tiles-Floor Tiles-Denver Beige-600X1200mm-sqm</t>
  </si>
  <si>
    <t>TILE2942-Tiles-Floor Tiles-Vitified-Ispira Prolith grigio chiaro-600X600mm-Sqm</t>
  </si>
  <si>
    <t>TILE7825-Tiles-Floor Tiles-Vitified-Ispira Prolith grigio Scuro-600X600mm-Sqm</t>
  </si>
  <si>
    <t>TILE3222-Tiles-Floor Tiles-Vitified-Ispira Grigio serena PVGT-1200X2400mm-Sqm</t>
  </si>
  <si>
    <t>TILE5760-Tiles-Floor Tiles-Vitrified Aura Light Grey-Cera-600X1200mm-Sqm</t>
  </si>
  <si>
    <t>TILE7199-Tiles-Floor Tiles-Vitified-Ispira Sofia grey-1200X2400mm-Sqm</t>
  </si>
  <si>
    <t>TILE6567-Tiles-Wall Tiles-Statuario polished-PGVT-Ispira-1200mmX2400mm-sqm</t>
  </si>
  <si>
    <t>TILE4294-Tiles-Floor Tiles-Vitrified-Ispira Stained Concrete Beige-600x1200mm-Sqm</t>
  </si>
  <si>
    <t>TILE5781-Tiles-Floor Tiles-Vitrified-Ispira Stained Concrete Girgio-600x1200mm-Sqm</t>
  </si>
  <si>
    <t>TILE1272-Tiles-Floor Tiles-Vitrified-Ispira Urban Wood Light -200x1200mm-Sqm</t>
  </si>
  <si>
    <t>TILE7281-Tiles-Floor Tiles-Vitrified-Ispira Urban Wood Natural-200x1200mm-Sqm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</si>
</sst>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 * #,##0.00_ ;_ * \-#,##0.00_ ;_ * &quot;-&quot;??_ ;_ @_ "/>
    <numFmt numFmtId="166" formatCode="_ * #,##0_ ;_ * \-#,##0_ ;_ * &quot;-&quot;??_ ;_ @_ "/>
    <numFmt numFmtId="167" formatCode="_ * #,##0.00_ ;_ * \-#,##0.00_ ;_ * &quot;-&quot;??.0_ ;_ @_ "/>
    <numFmt numFmtId="168" formatCode="_(* #,##0_);_(* \(#,##0\);_(* &quot;-&quot;??_);_(@_)"/>
    <numFmt numFmtId="169" formatCode="0.00_ "/>
  </numFmts>
  <fonts count="20">
    <font>
      <sz val="11"/>
      <color theme="1"/>
      <name val="Calibri"/>
      <charset val="13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.5"/>
      <color rgb="FF000000"/>
      <name val="Times New Roman"/>
      <family val="1"/>
    </font>
    <font>
      <sz val="10.5"/>
      <name val="Times New Roman"/>
      <family val="1"/>
    </font>
    <font>
      <sz val="10"/>
      <color indexed="8"/>
      <name val="Times New Roman"/>
      <family val="1"/>
    </font>
    <font>
      <sz val="10.5"/>
      <color rgb="FF000000"/>
      <name val="Times New Roman"/>
      <family val="1"/>
    </font>
    <font>
      <sz val="10.5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0"/>
      <color rgb="FF373A3C"/>
      <name val="Times New Roman"/>
      <family val="1"/>
    </font>
    <font>
      <b/>
      <sz val="10"/>
      <color rgb="FF000000"/>
      <name val="Times New Roman"/>
      <family val="1"/>
    </font>
    <font>
      <sz val="11"/>
      <color indexed="8"/>
      <name val="Calibri"/>
      <family val="2"/>
      <scheme val="minor"/>
    </font>
    <font>
      <sz val="12"/>
      <color rgb="FF373A3C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180" wrapText="1"/>
    </xf>
    <xf numFmtId="0" fontId="4" fillId="0" borderId="0" xfId="0" applyFont="1" applyAlignment="1">
      <alignment horizontal="left" wrapText="1"/>
    </xf>
    <xf numFmtId="39" fontId="4" fillId="0" borderId="0" xfId="0" applyNumberFormat="1" applyFont="1" applyAlignment="1">
      <alignment horizontal="right" wrapText="1"/>
    </xf>
    <xf numFmtId="37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2" fillId="0" borderId="2" xfId="0" applyFont="1" applyBorder="1" applyAlignment="1"/>
    <xf numFmtId="37" fontId="2" fillId="0" borderId="2" xfId="0" applyNumberFormat="1" applyFont="1" applyBorder="1" applyAlignment="1"/>
    <xf numFmtId="37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2" fillId="0" borderId="2" xfId="0" applyFont="1" applyBorder="1">
      <alignment vertical="center"/>
    </xf>
    <xf numFmtId="37" fontId="2" fillId="0" borderId="2" xfId="0" applyNumberFormat="1" applyFont="1" applyBorder="1">
      <alignment vertical="center"/>
    </xf>
    <xf numFmtId="37" fontId="2" fillId="0" borderId="0" xfId="0" applyNumberFormat="1" applyFont="1" applyAlignment="1">
      <alignment horizontal="right"/>
    </xf>
    <xf numFmtId="0" fontId="0" fillId="0" borderId="2" xfId="0" applyBorder="1">
      <alignment vertical="center"/>
    </xf>
    <xf numFmtId="37" fontId="0" fillId="0" borderId="2" xfId="0" applyNumberFormat="1" applyBorder="1">
      <alignment vertical="center"/>
    </xf>
    <xf numFmtId="37" fontId="4" fillId="0" borderId="3" xfId="0" applyNumberFormat="1" applyFont="1" applyBorder="1" applyAlignment="1">
      <alignment horizontal="right"/>
    </xf>
    <xf numFmtId="166" fontId="1" fillId="0" borderId="0" xfId="1" applyNumberFormat="1" applyFont="1" applyAlignme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167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66" fontId="6" fillId="0" borderId="0" xfId="1" applyNumberFormat="1" applyFont="1" applyFill="1" applyBorder="1" applyAlignment="1">
      <alignment horizontal="right"/>
    </xf>
    <xf numFmtId="166" fontId="4" fillId="0" borderId="0" xfId="1" applyNumberFormat="1" applyFont="1" applyAlignment="1">
      <alignment horizontal="right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1" fillId="0" borderId="4" xfId="0" applyFont="1" applyBorder="1" applyAlignment="1"/>
    <xf numFmtId="0" fontId="1" fillId="0" borderId="2" xfId="0" applyFont="1" applyBorder="1" applyAlignment="1"/>
    <xf numFmtId="0" fontId="7" fillId="0" borderId="2" xfId="1" applyNumberFormat="1" applyFont="1" applyBorder="1" applyAlignment="1">
      <alignment wrapText="1"/>
    </xf>
    <xf numFmtId="166" fontId="7" fillId="0" borderId="2" xfId="1" applyNumberFormat="1" applyFont="1" applyBorder="1" applyAlignment="1">
      <alignment horizontal="right" wrapText="1"/>
    </xf>
    <xf numFmtId="167" fontId="7" fillId="0" borderId="0" xfId="1" applyNumberFormat="1" applyFont="1" applyAlignment="1">
      <alignment wrapText="1"/>
    </xf>
    <xf numFmtId="166" fontId="7" fillId="0" borderId="0" xfId="1" applyNumberFormat="1" applyFont="1" applyAlignment="1">
      <alignment horizontal="right" wrapText="1"/>
    </xf>
    <xf numFmtId="37" fontId="1" fillId="0" borderId="2" xfId="0" applyNumberFormat="1" applyFont="1" applyBorder="1" applyAlignment="1"/>
    <xf numFmtId="166" fontId="1" fillId="0" borderId="2" xfId="1" applyNumberFormat="1" applyFont="1" applyBorder="1" applyAlignment="1"/>
    <xf numFmtId="167" fontId="6" fillId="0" borderId="0" xfId="1" applyNumberFormat="1" applyFont="1" applyFill="1" applyBorder="1" applyAlignment="1">
      <alignment horizontal="center"/>
    </xf>
    <xf numFmtId="37" fontId="8" fillId="0" borderId="0" xfId="0" applyNumberFormat="1" applyFont="1" applyAlignment="1">
      <alignment horizontal="right" wrapText="1"/>
    </xf>
    <xf numFmtId="0" fontId="9" fillId="0" borderId="0" xfId="0" applyFont="1" applyAlignment="1"/>
    <xf numFmtId="167" fontId="6" fillId="0" borderId="0" xfId="1" applyNumberFormat="1" applyFont="1" applyAlignment="1">
      <alignment horizontal="center" wrapText="1"/>
    </xf>
    <xf numFmtId="37" fontId="1" fillId="0" borderId="5" xfId="0" applyNumberFormat="1" applyFont="1" applyBorder="1" applyAlignment="1"/>
    <xf numFmtId="0" fontId="10" fillId="0" borderId="0" xfId="0" applyFont="1" applyAlignment="1"/>
    <xf numFmtId="0" fontId="12" fillId="0" borderId="0" xfId="0" applyFont="1" applyAlignment="1">
      <alignment horizontal="left" wrapText="1"/>
    </xf>
    <xf numFmtId="39" fontId="12" fillId="0" borderId="0" xfId="0" applyNumberFormat="1" applyFont="1" applyAlignment="1">
      <alignment horizontal="right" wrapText="1"/>
    </xf>
    <xf numFmtId="37" fontId="12" fillId="0" borderId="0" xfId="0" applyNumberFormat="1" applyFont="1" applyAlignment="1">
      <alignment horizontal="right" wrapText="1"/>
    </xf>
    <xf numFmtId="0" fontId="12" fillId="0" borderId="0" xfId="0" applyFont="1" applyAlignment="1">
      <alignment horizontal="right" wrapText="1"/>
    </xf>
    <xf numFmtId="0" fontId="10" fillId="0" borderId="2" xfId="0" applyFont="1" applyBorder="1" applyAlignment="1"/>
    <xf numFmtId="37" fontId="12" fillId="0" borderId="2" xfId="0" applyNumberFormat="1" applyFont="1" applyBorder="1" applyAlignment="1">
      <alignment horizontal="right" wrapText="1"/>
    </xf>
    <xf numFmtId="37" fontId="12" fillId="0" borderId="0" xfId="0" applyNumberFormat="1" applyFont="1" applyAlignment="1">
      <alignment horizontal="right"/>
    </xf>
    <xf numFmtId="37" fontId="12" fillId="0" borderId="2" xfId="0" applyNumberFormat="1" applyFont="1" applyBorder="1" applyAlignment="1">
      <alignment horizontal="right"/>
    </xf>
    <xf numFmtId="0" fontId="13" fillId="0" borderId="0" xfId="0" applyFont="1" applyAlignment="1">
      <alignment wrapText="1"/>
    </xf>
    <xf numFmtId="0" fontId="13" fillId="2" borderId="0" xfId="0" applyFont="1" applyFill="1" applyAlignment="1">
      <alignment wrapText="1"/>
    </xf>
    <xf numFmtId="0" fontId="13" fillId="0" borderId="0" xfId="0" applyFont="1" applyAlignment="1">
      <alignment vertical="center" wrapText="1"/>
    </xf>
    <xf numFmtId="0" fontId="13" fillId="2" borderId="0" xfId="0" applyFont="1" applyFill="1" applyAlignment="1">
      <alignment vertical="center" wrapText="1"/>
    </xf>
    <xf numFmtId="37" fontId="4" fillId="0" borderId="2" xfId="0" applyNumberFormat="1" applyFont="1" applyBorder="1" applyAlignment="1">
      <alignment horizontal="right" wrapText="1"/>
    </xf>
    <xf numFmtId="37" fontId="4" fillId="0" borderId="2" xfId="0" applyNumberFormat="1" applyFont="1" applyBorder="1" applyAlignment="1">
      <alignment horizontal="right"/>
    </xf>
    <xf numFmtId="37" fontId="14" fillId="0" borderId="0" xfId="0" applyNumberFormat="1" applyFont="1" applyAlignment="1">
      <alignment horizontal="right" wrapText="1"/>
    </xf>
    <xf numFmtId="166" fontId="2" fillId="0" borderId="0" xfId="1" applyNumberFormat="1" applyFont="1" applyAlignment="1">
      <alignment horizontal="right"/>
    </xf>
    <xf numFmtId="0" fontId="14" fillId="0" borderId="0" xfId="0" applyFont="1" applyAlignment="1">
      <alignment horizontal="right" wrapText="1"/>
    </xf>
    <xf numFmtId="0" fontId="14" fillId="0" borderId="0" xfId="0" applyFont="1" applyAlignment="1">
      <alignment horizontal="left" wrapText="1"/>
    </xf>
    <xf numFmtId="0" fontId="0" fillId="0" borderId="0" xfId="0" applyAlignment="1"/>
    <xf numFmtId="0" fontId="0" fillId="0" borderId="2" xfId="0" applyBorder="1" applyAlignment="1"/>
    <xf numFmtId="0" fontId="0" fillId="0" borderId="2" xfId="0" applyBorder="1" applyAlignment="1">
      <alignment horizontal="right"/>
    </xf>
    <xf numFmtId="37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4" fillId="0" borderId="0" xfId="0" applyFont="1" applyAlignment="1">
      <alignment horizontal="center" wrapText="1"/>
    </xf>
    <xf numFmtId="37" fontId="4" fillId="0" borderId="0" xfId="0" applyNumberFormat="1" applyFont="1" applyAlignment="1">
      <alignment horizontal="center" wrapText="1"/>
    </xf>
    <xf numFmtId="0" fontId="15" fillId="0" borderId="2" xfId="0" applyFont="1" applyBorder="1">
      <alignment vertical="center"/>
    </xf>
    <xf numFmtId="37" fontId="7" fillId="0" borderId="2" xfId="0" applyNumberFormat="1" applyFont="1" applyBorder="1">
      <alignment vertical="center"/>
    </xf>
    <xf numFmtId="0" fontId="7" fillId="0" borderId="2" xfId="0" applyFont="1" applyBorder="1">
      <alignment vertical="center"/>
    </xf>
    <xf numFmtId="168" fontId="7" fillId="0" borderId="0" xfId="1" applyNumberFormat="1" applyFont="1" applyFill="1" applyBorder="1" applyAlignment="1" applyProtection="1">
      <protection locked="0"/>
    </xf>
    <xf numFmtId="0" fontId="16" fillId="0" borderId="0" xfId="0" applyFont="1" applyAlignment="1">
      <alignment wrapText="1"/>
    </xf>
    <xf numFmtId="43" fontId="10" fillId="0" borderId="0" xfId="1" applyFont="1" applyAlignment="1"/>
    <xf numFmtId="166" fontId="10" fillId="0" borderId="0" xfId="1" applyNumberFormat="1" applyFont="1" applyAlignment="1"/>
    <xf numFmtId="166" fontId="11" fillId="0" borderId="0" xfId="0" applyNumberFormat="1" applyFont="1" applyAlignment="1"/>
    <xf numFmtId="0" fontId="16" fillId="0" borderId="0" xfId="0" applyFont="1" applyAlignment="1">
      <alignment vertical="center" wrapText="1"/>
    </xf>
    <xf numFmtId="37" fontId="10" fillId="0" borderId="2" xfId="0" applyNumberFormat="1" applyFont="1" applyBorder="1" applyAlignment="1"/>
    <xf numFmtId="0" fontId="17" fillId="0" borderId="0" xfId="0" applyFont="1" applyAlignment="1">
      <alignment wrapText="1"/>
    </xf>
    <xf numFmtId="0" fontId="17" fillId="0" borderId="0" xfId="0" applyFont="1" applyAlignment="1"/>
    <xf numFmtId="0" fontId="18" fillId="0" borderId="0" xfId="0" applyFont="1" applyAlignment="1"/>
    <xf numFmtId="37" fontId="12" fillId="0" borderId="0" xfId="0" applyNumberFormat="1" applyFont="1" applyAlignment="1">
      <alignment horizontal="center" wrapText="1"/>
    </xf>
    <xf numFmtId="169" fontId="10" fillId="0" borderId="0" xfId="0" applyNumberFormat="1" applyFont="1" applyAlignment="1"/>
    <xf numFmtId="0" fontId="12" fillId="0" borderId="0" xfId="0" applyFont="1" applyAlignment="1">
      <alignment horizontal="left" vertical="center" wrapText="1"/>
    </xf>
    <xf numFmtId="37" fontId="10" fillId="0" borderId="0" xfId="0" applyNumberFormat="1" applyFont="1" applyAlignment="1"/>
    <xf numFmtId="0" fontId="18" fillId="0" borderId="2" xfId="0" applyFont="1" applyBorder="1" applyAlignment="1"/>
    <xf numFmtId="37" fontId="18" fillId="0" borderId="2" xfId="0" applyNumberFormat="1" applyFont="1" applyBorder="1" applyAlignment="1"/>
    <xf numFmtId="0" fontId="10" fillId="0" borderId="0" xfId="0" applyFont="1" applyAlignment="1">
      <alignment horizontal="right"/>
    </xf>
    <xf numFmtId="0" fontId="16" fillId="0" borderId="0" xfId="0" applyFont="1" applyAlignment="1">
      <alignment horizontal="left" wrapText="1"/>
    </xf>
    <xf numFmtId="0" fontId="16" fillId="2" borderId="0" xfId="0" applyFont="1" applyFill="1" applyAlignment="1">
      <alignment wrapText="1"/>
    </xf>
    <xf numFmtId="37" fontId="12" fillId="0" borderId="3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166" fontId="3" fillId="0" borderId="1" xfId="1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textRotation="180" wrapText="1"/>
    </xf>
  </cellXfs>
  <cellStyles count="2">
    <cellStyle name="Comma" xfId="1" builtinId="3"/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view="pageBreakPreview" zoomScaleNormal="100" workbookViewId="0">
      <pane ySplit="1" topLeftCell="A2" activePane="bottomLeft" state="frozen"/>
      <selection pane="bottomLeft" sqref="A1:XFD1"/>
    </sheetView>
  </sheetViews>
  <sheetFormatPr defaultColWidth="9.109375" defaultRowHeight="25.5" customHeight="1"/>
  <cols>
    <col min="1" max="1" width="38.44140625" style="43" customWidth="1"/>
    <col min="2" max="2" width="9.109375" style="43"/>
    <col min="3" max="3" width="17" style="43" customWidth="1"/>
    <col min="4" max="4" width="9.5546875" style="43"/>
    <col min="5" max="5" width="9.109375" style="43"/>
    <col min="6" max="6" width="9.6640625" style="43"/>
    <col min="7" max="9" width="9.109375" style="43"/>
    <col min="10" max="10" width="9.5546875" style="43"/>
    <col min="11" max="11" width="11" style="43" customWidth="1"/>
    <col min="12" max="16384" width="9.109375" style="43"/>
  </cols>
  <sheetData>
    <row r="1" spans="1:13" s="2" customFormat="1" ht="93" customHeight="1">
      <c r="A1" s="92" t="s">
        <v>0</v>
      </c>
      <c r="B1" s="92" t="s">
        <v>1</v>
      </c>
      <c r="C1" s="92" t="s">
        <v>2</v>
      </c>
      <c r="D1" s="93" t="s">
        <v>3</v>
      </c>
      <c r="E1" s="92" t="s">
        <v>4</v>
      </c>
      <c r="F1" s="92" t="s">
        <v>5</v>
      </c>
      <c r="G1" s="95" t="s">
        <v>6</v>
      </c>
      <c r="H1" s="95" t="s">
        <v>7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</row>
    <row r="2" spans="1:13" ht="46.8">
      <c r="A2" s="44" t="s">
        <v>13</v>
      </c>
      <c r="B2" s="44" t="s">
        <v>14</v>
      </c>
      <c r="C2" s="44" t="s">
        <v>15</v>
      </c>
      <c r="D2" s="45">
        <v>2150</v>
      </c>
      <c r="E2" s="46">
        <v>12</v>
      </c>
      <c r="F2" s="46">
        <f>D2*E2</f>
        <v>25800</v>
      </c>
      <c r="G2" s="47"/>
      <c r="H2" s="46">
        <v>15</v>
      </c>
      <c r="I2" s="46"/>
      <c r="J2" s="44"/>
      <c r="K2" s="46">
        <f>E2+G2-H2-I2</f>
        <v>-3</v>
      </c>
      <c r="L2" s="46">
        <v>3</v>
      </c>
      <c r="M2" s="50">
        <f>L2*D2</f>
        <v>6450</v>
      </c>
    </row>
    <row r="3" spans="1:13" ht="31.2">
      <c r="A3" s="44" t="s">
        <v>16</v>
      </c>
      <c r="B3" s="44" t="s">
        <v>14</v>
      </c>
      <c r="C3" s="44" t="s">
        <v>15</v>
      </c>
      <c r="D3" s="45">
        <v>1560</v>
      </c>
      <c r="E3" s="46">
        <v>17</v>
      </c>
      <c r="F3" s="46">
        <f t="shared" ref="F3:F17" si="0">D3*E3</f>
        <v>26520</v>
      </c>
      <c r="G3" s="47"/>
      <c r="H3" s="46">
        <v>15</v>
      </c>
      <c r="I3" s="47"/>
      <c r="J3" s="44"/>
      <c r="K3" s="46">
        <f t="shared" ref="K3:K17" si="1">E3+G3-H3-I3</f>
        <v>2</v>
      </c>
      <c r="L3" s="46">
        <v>0</v>
      </c>
      <c r="M3" s="50">
        <f t="shared" ref="M3:M17" si="2">L3*D3</f>
        <v>0</v>
      </c>
    </row>
    <row r="4" spans="1:13" ht="31.2">
      <c r="A4" s="44" t="s">
        <v>17</v>
      </c>
      <c r="B4" s="44" t="s">
        <v>14</v>
      </c>
      <c r="C4" s="44" t="s">
        <v>18</v>
      </c>
      <c r="D4" s="45">
        <v>975</v>
      </c>
      <c r="E4" s="46">
        <v>21</v>
      </c>
      <c r="F4" s="46">
        <f t="shared" si="0"/>
        <v>20475</v>
      </c>
      <c r="G4" s="47"/>
      <c r="H4" s="46">
        <v>30</v>
      </c>
      <c r="I4" s="46"/>
      <c r="J4" s="44"/>
      <c r="K4" s="46">
        <f t="shared" si="1"/>
        <v>-9</v>
      </c>
      <c r="L4" s="46">
        <v>9</v>
      </c>
      <c r="M4" s="50">
        <f t="shared" si="2"/>
        <v>8775</v>
      </c>
    </row>
    <row r="5" spans="1:13" ht="46.8">
      <c r="A5" s="44" t="s">
        <v>19</v>
      </c>
      <c r="B5" s="44" t="s">
        <v>14</v>
      </c>
      <c r="C5" s="44" t="s">
        <v>18</v>
      </c>
      <c r="D5" s="45">
        <v>975</v>
      </c>
      <c r="E5" s="46">
        <v>29</v>
      </c>
      <c r="F5" s="46">
        <f t="shared" si="0"/>
        <v>28275</v>
      </c>
      <c r="G5" s="47"/>
      <c r="H5" s="46">
        <v>30</v>
      </c>
      <c r="I5" s="46"/>
      <c r="J5" s="44"/>
      <c r="K5" s="46">
        <f t="shared" si="1"/>
        <v>-1</v>
      </c>
      <c r="L5" s="46">
        <v>1</v>
      </c>
      <c r="M5" s="50">
        <f t="shared" si="2"/>
        <v>975</v>
      </c>
    </row>
    <row r="6" spans="1:13" ht="46.8">
      <c r="A6" s="44" t="s">
        <v>20</v>
      </c>
      <c r="B6" s="44" t="s">
        <v>14</v>
      </c>
      <c r="C6" s="44" t="s">
        <v>18</v>
      </c>
      <c r="D6" s="45">
        <v>3460.6</v>
      </c>
      <c r="E6" s="46">
        <v>30</v>
      </c>
      <c r="F6" s="46">
        <f t="shared" si="0"/>
        <v>103818</v>
      </c>
      <c r="G6" s="47"/>
      <c r="H6" s="46">
        <v>30</v>
      </c>
      <c r="I6" s="46"/>
      <c r="J6" s="44"/>
      <c r="K6" s="46">
        <f t="shared" si="1"/>
        <v>0</v>
      </c>
      <c r="L6" s="46">
        <v>0</v>
      </c>
      <c r="M6" s="50">
        <f t="shared" si="2"/>
        <v>0</v>
      </c>
    </row>
    <row r="7" spans="1:13" ht="31.2">
      <c r="A7" s="44" t="s">
        <v>21</v>
      </c>
      <c r="B7" s="44" t="s">
        <v>14</v>
      </c>
      <c r="C7" s="44" t="s">
        <v>18</v>
      </c>
      <c r="D7" s="45">
        <v>3460.6</v>
      </c>
      <c r="E7" s="46">
        <v>25</v>
      </c>
      <c r="F7" s="46">
        <f t="shared" si="0"/>
        <v>86515</v>
      </c>
      <c r="G7" s="47"/>
      <c r="H7" s="46">
        <v>30</v>
      </c>
      <c r="I7" s="46"/>
      <c r="J7" s="44"/>
      <c r="K7" s="46">
        <f t="shared" si="1"/>
        <v>-5</v>
      </c>
      <c r="L7" s="46">
        <v>5</v>
      </c>
      <c r="M7" s="50">
        <f t="shared" si="2"/>
        <v>17303</v>
      </c>
    </row>
    <row r="8" spans="1:13" ht="46.8">
      <c r="A8" s="44" t="s">
        <v>22</v>
      </c>
      <c r="B8" s="44" t="s">
        <v>14</v>
      </c>
      <c r="C8" s="44" t="s">
        <v>18</v>
      </c>
      <c r="D8" s="45">
        <v>2254.1999999999998</v>
      </c>
      <c r="E8" s="46">
        <v>29</v>
      </c>
      <c r="F8" s="46">
        <f t="shared" si="0"/>
        <v>65371.8</v>
      </c>
      <c r="G8" s="47"/>
      <c r="H8" s="46">
        <v>30</v>
      </c>
      <c r="I8" s="46"/>
      <c r="J8" s="44"/>
      <c r="K8" s="46">
        <f t="shared" si="1"/>
        <v>-1</v>
      </c>
      <c r="L8" s="46">
        <v>1</v>
      </c>
      <c r="M8" s="50">
        <f t="shared" si="2"/>
        <v>2254.1999999999998</v>
      </c>
    </row>
    <row r="9" spans="1:13" ht="46.8">
      <c r="A9" s="44" t="s">
        <v>23</v>
      </c>
      <c r="B9" s="44" t="s">
        <v>14</v>
      </c>
      <c r="C9" s="44" t="s">
        <v>18</v>
      </c>
      <c r="D9" s="45">
        <v>2254.1999999999998</v>
      </c>
      <c r="E9" s="46">
        <v>28</v>
      </c>
      <c r="F9" s="46">
        <f t="shared" si="0"/>
        <v>63117.599999999999</v>
      </c>
      <c r="G9" s="47"/>
      <c r="H9" s="46">
        <v>30</v>
      </c>
      <c r="I9" s="46"/>
      <c r="J9" s="44"/>
      <c r="K9" s="46">
        <f t="shared" si="1"/>
        <v>-2</v>
      </c>
      <c r="L9" s="46">
        <v>2</v>
      </c>
      <c r="M9" s="50">
        <f t="shared" si="2"/>
        <v>4508.3999999999996</v>
      </c>
    </row>
    <row r="10" spans="1:13" ht="46.8">
      <c r="A10" s="44" t="s">
        <v>24</v>
      </c>
      <c r="B10" s="44" t="s">
        <v>14</v>
      </c>
      <c r="C10" s="44" t="s">
        <v>18</v>
      </c>
      <c r="D10" s="45">
        <v>975</v>
      </c>
      <c r="E10" s="46">
        <v>32</v>
      </c>
      <c r="F10" s="46">
        <f t="shared" si="0"/>
        <v>31200</v>
      </c>
      <c r="G10" s="47"/>
      <c r="H10" s="46">
        <v>30</v>
      </c>
      <c r="I10" s="46"/>
      <c r="J10" s="44"/>
      <c r="K10" s="46">
        <f t="shared" si="1"/>
        <v>2</v>
      </c>
      <c r="L10" s="46">
        <v>0</v>
      </c>
      <c r="M10" s="50">
        <f t="shared" si="2"/>
        <v>0</v>
      </c>
    </row>
    <row r="11" spans="1:13" ht="46.8">
      <c r="A11" s="44" t="s">
        <v>25</v>
      </c>
      <c r="B11" s="44" t="s">
        <v>14</v>
      </c>
      <c r="C11" s="44" t="s">
        <v>18</v>
      </c>
      <c r="D11" s="45">
        <v>975</v>
      </c>
      <c r="E11" s="46">
        <v>19</v>
      </c>
      <c r="F11" s="46">
        <f t="shared" si="0"/>
        <v>18525</v>
      </c>
      <c r="G11" s="47"/>
      <c r="H11" s="46">
        <v>20</v>
      </c>
      <c r="I11" s="46"/>
      <c r="J11" s="44"/>
      <c r="K11" s="46">
        <f t="shared" si="1"/>
        <v>-1</v>
      </c>
      <c r="L11" s="46">
        <v>1</v>
      </c>
      <c r="M11" s="50">
        <f t="shared" si="2"/>
        <v>975</v>
      </c>
    </row>
    <row r="12" spans="1:13" ht="46.8">
      <c r="A12" s="44" t="s">
        <v>26</v>
      </c>
      <c r="B12" s="44" t="s">
        <v>14</v>
      </c>
      <c r="C12" s="44" t="s">
        <v>18</v>
      </c>
      <c r="D12" s="45">
        <v>2254.1999999999998</v>
      </c>
      <c r="E12" s="46">
        <v>25</v>
      </c>
      <c r="F12" s="46">
        <f t="shared" si="0"/>
        <v>56355</v>
      </c>
      <c r="G12" s="47"/>
      <c r="H12" s="46">
        <v>20</v>
      </c>
      <c r="I12" s="46"/>
      <c r="J12" s="44"/>
      <c r="K12" s="46">
        <f t="shared" si="1"/>
        <v>5</v>
      </c>
      <c r="L12" s="46">
        <v>0</v>
      </c>
      <c r="M12" s="50">
        <f t="shared" si="2"/>
        <v>0</v>
      </c>
    </row>
    <row r="13" spans="1:13" ht="31.2">
      <c r="A13" s="44" t="s">
        <v>27</v>
      </c>
      <c r="B13" s="44" t="s">
        <v>14</v>
      </c>
      <c r="C13" s="44" t="s">
        <v>28</v>
      </c>
      <c r="D13" s="45">
        <v>440</v>
      </c>
      <c r="E13" s="46">
        <v>12</v>
      </c>
      <c r="F13" s="46">
        <f t="shared" si="0"/>
        <v>5280</v>
      </c>
      <c r="G13" s="47"/>
      <c r="H13" s="46">
        <v>10</v>
      </c>
      <c r="I13" s="47"/>
      <c r="J13" s="44"/>
      <c r="K13" s="46">
        <f t="shared" si="1"/>
        <v>2</v>
      </c>
      <c r="L13" s="46">
        <v>0</v>
      </c>
      <c r="M13" s="50">
        <f t="shared" si="2"/>
        <v>0</v>
      </c>
    </row>
    <row r="14" spans="1:13" ht="31.2">
      <c r="A14" s="44" t="s">
        <v>29</v>
      </c>
      <c r="B14" s="44" t="s">
        <v>14</v>
      </c>
      <c r="C14" s="44" t="s">
        <v>30</v>
      </c>
      <c r="D14" s="45">
        <v>1050</v>
      </c>
      <c r="E14" s="46">
        <v>52</v>
      </c>
      <c r="F14" s="46">
        <f t="shared" si="0"/>
        <v>54600</v>
      </c>
      <c r="G14" s="47"/>
      <c r="H14" s="46">
        <v>10</v>
      </c>
      <c r="I14" s="47"/>
      <c r="J14" s="44"/>
      <c r="K14" s="46">
        <f t="shared" si="1"/>
        <v>42</v>
      </c>
      <c r="L14" s="46">
        <v>0</v>
      </c>
      <c r="M14" s="50">
        <f t="shared" si="2"/>
        <v>0</v>
      </c>
    </row>
    <row r="15" spans="1:13" ht="31.2">
      <c r="A15" s="44" t="s">
        <v>31</v>
      </c>
      <c r="B15" s="44" t="s">
        <v>14</v>
      </c>
      <c r="C15" s="44" t="s">
        <v>32</v>
      </c>
      <c r="D15" s="45">
        <v>2184</v>
      </c>
      <c r="E15" s="46">
        <v>10</v>
      </c>
      <c r="F15" s="46">
        <f t="shared" si="0"/>
        <v>21840</v>
      </c>
      <c r="G15" s="47"/>
      <c r="H15" s="46">
        <v>8</v>
      </c>
      <c r="I15" s="47"/>
      <c r="J15" s="44"/>
      <c r="K15" s="46">
        <f t="shared" si="1"/>
        <v>2</v>
      </c>
      <c r="L15" s="46">
        <v>0</v>
      </c>
      <c r="M15" s="50">
        <f t="shared" si="2"/>
        <v>0</v>
      </c>
    </row>
    <row r="16" spans="1:13" ht="31.2">
      <c r="A16" s="44" t="s">
        <v>33</v>
      </c>
      <c r="B16" s="44" t="s">
        <v>14</v>
      </c>
      <c r="C16" s="44" t="s">
        <v>32</v>
      </c>
      <c r="D16" s="45">
        <v>3357</v>
      </c>
      <c r="E16" s="46">
        <v>9</v>
      </c>
      <c r="F16" s="46">
        <f t="shared" si="0"/>
        <v>30213</v>
      </c>
      <c r="G16" s="47"/>
      <c r="H16" s="46">
        <v>6</v>
      </c>
      <c r="I16" s="47"/>
      <c r="J16" s="44"/>
      <c r="K16" s="46">
        <f t="shared" si="1"/>
        <v>3</v>
      </c>
      <c r="L16" s="46">
        <v>0</v>
      </c>
      <c r="M16" s="50">
        <f t="shared" si="2"/>
        <v>0</v>
      </c>
    </row>
    <row r="17" spans="1:13" ht="31.2">
      <c r="A17" s="44" t="s">
        <v>34</v>
      </c>
      <c r="B17" s="44" t="s">
        <v>14</v>
      </c>
      <c r="C17" s="44" t="s">
        <v>14</v>
      </c>
      <c r="D17" s="45">
        <v>105.02</v>
      </c>
      <c r="E17" s="46">
        <v>50</v>
      </c>
      <c r="F17" s="46">
        <f t="shared" si="0"/>
        <v>5251</v>
      </c>
      <c r="G17" s="47"/>
      <c r="H17" s="46">
        <v>100</v>
      </c>
      <c r="I17" s="47"/>
      <c r="J17" s="44"/>
      <c r="K17" s="46">
        <f t="shared" si="1"/>
        <v>-50</v>
      </c>
      <c r="L17" s="46">
        <v>50</v>
      </c>
      <c r="M17" s="50">
        <f t="shared" si="2"/>
        <v>5251</v>
      </c>
    </row>
    <row r="18" spans="1:13" ht="15" customHeight="1">
      <c r="A18" s="48"/>
      <c r="B18" s="48"/>
      <c r="C18" s="48"/>
      <c r="D18" s="48"/>
      <c r="E18" s="48"/>
      <c r="F18" s="78">
        <f>SUM(F2:F17)</f>
        <v>643156.4</v>
      </c>
      <c r="G18" s="48"/>
      <c r="H18" s="48"/>
      <c r="I18" s="48"/>
      <c r="J18" s="48"/>
      <c r="K18" s="48"/>
      <c r="L18" s="48"/>
      <c r="M18" s="78">
        <f>SUM(M2:M17)</f>
        <v>46491.6</v>
      </c>
    </row>
  </sheetData>
  <printOptions gridLines="1"/>
  <pageMargins left="0.23622047244094499" right="0.23622047244094499" top="0.74803149606299202" bottom="0.74803149606299202" header="0.31496062992126" footer="0.31496062992126"/>
  <pageSetup paperSize="9" scale="89" orientation="landscape" r:id="rId1"/>
  <headerFooter>
    <oddHeader>&amp;C&amp;F
&amp;A</oddHeader>
    <oddFooter>&amp;CPage &amp;P of &amp;N</oddFooter>
  </headerFooter>
  <rowBreaks count="7" manualBreakCount="7">
    <brk id="18" max="16383" man="1"/>
    <brk id="18" max="16383" man="1"/>
    <brk id="18" max="16383" man="1"/>
    <brk id="18" max="16383" man="1"/>
    <brk id="18" max="16383" man="1"/>
    <brk id="19" max="16383" man="1"/>
    <brk id="1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8"/>
  <sheetViews>
    <sheetView view="pageBreakPreview" zoomScaleNormal="100" workbookViewId="0">
      <pane ySplit="1" topLeftCell="A2" activePane="bottomLeft" state="frozen"/>
      <selection pane="bottomLeft" sqref="A1:XFD1"/>
    </sheetView>
  </sheetViews>
  <sheetFormatPr defaultColWidth="9.109375" defaultRowHeight="15.6"/>
  <cols>
    <col min="1" max="1" width="33.33203125" style="43" customWidth="1"/>
    <col min="2" max="2" width="9.109375" style="43"/>
    <col min="3" max="3" width="10.5546875" style="43" customWidth="1"/>
    <col min="4" max="4" width="9.5546875" style="43"/>
    <col min="5" max="5" width="9.109375" style="43"/>
    <col min="6" max="6" width="9.6640625" style="43"/>
    <col min="7" max="9" width="9.109375" style="43"/>
    <col min="10" max="10" width="9.5546875" style="43"/>
    <col min="11" max="12" width="9.109375" style="43"/>
    <col min="13" max="13" width="10" style="43" customWidth="1"/>
    <col min="14" max="16384" width="9.109375" style="43"/>
  </cols>
  <sheetData>
    <row r="1" spans="1:13" s="2" customFormat="1" ht="76.95" customHeight="1">
      <c r="A1" s="92" t="s">
        <v>0</v>
      </c>
      <c r="B1" s="92" t="s">
        <v>1</v>
      </c>
      <c r="C1" s="92" t="s">
        <v>2</v>
      </c>
      <c r="D1" s="93" t="s">
        <v>3</v>
      </c>
      <c r="E1" s="92" t="s">
        <v>4</v>
      </c>
      <c r="F1" s="92" t="s">
        <v>5</v>
      </c>
      <c r="G1" s="95" t="s">
        <v>6</v>
      </c>
      <c r="H1" s="95" t="s">
        <v>7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</row>
    <row r="2" spans="1:13" ht="31.2">
      <c r="A2" s="44" t="s">
        <v>358</v>
      </c>
      <c r="B2" s="44" t="s">
        <v>233</v>
      </c>
      <c r="C2" s="44" t="s">
        <v>315</v>
      </c>
      <c r="D2" s="45">
        <v>11.17</v>
      </c>
      <c r="E2" s="46">
        <v>40</v>
      </c>
      <c r="F2" s="46">
        <f>D2*E2</f>
        <v>446.8</v>
      </c>
      <c r="G2" s="47"/>
      <c r="H2" s="46">
        <v>30</v>
      </c>
      <c r="I2" s="47"/>
      <c r="J2" s="44"/>
      <c r="K2" s="46">
        <f t="shared" ref="K2:K7" si="0">E2+G2-H2-I2</f>
        <v>10</v>
      </c>
      <c r="L2" s="46">
        <v>0</v>
      </c>
      <c r="M2" s="50">
        <f t="shared" ref="M2:M7" si="1">L2*D2</f>
        <v>0</v>
      </c>
    </row>
    <row r="3" spans="1:13" ht="31.2">
      <c r="A3" s="44" t="s">
        <v>359</v>
      </c>
      <c r="B3" s="44" t="s">
        <v>233</v>
      </c>
      <c r="C3" s="44" t="s">
        <v>360</v>
      </c>
      <c r="D3" s="45">
        <v>297</v>
      </c>
      <c r="E3" s="46">
        <v>36</v>
      </c>
      <c r="F3" s="46">
        <f t="shared" ref="F3:F7" si="2">D3*E3</f>
        <v>10692</v>
      </c>
      <c r="G3" s="47"/>
      <c r="H3" s="46">
        <v>30</v>
      </c>
      <c r="I3" s="47"/>
      <c r="J3" s="44"/>
      <c r="K3" s="46">
        <f t="shared" si="0"/>
        <v>6</v>
      </c>
      <c r="L3" s="46">
        <v>0</v>
      </c>
      <c r="M3" s="50">
        <f t="shared" si="1"/>
        <v>0</v>
      </c>
    </row>
    <row r="4" spans="1:13" ht="31.2">
      <c r="A4" s="44" t="s">
        <v>361</v>
      </c>
      <c r="B4" s="44" t="s">
        <v>233</v>
      </c>
      <c r="C4" s="44" t="s">
        <v>360</v>
      </c>
      <c r="D4" s="45">
        <v>28</v>
      </c>
      <c r="E4" s="46">
        <v>19</v>
      </c>
      <c r="F4" s="46">
        <f t="shared" si="2"/>
        <v>532</v>
      </c>
      <c r="G4" s="47"/>
      <c r="H4" s="46">
        <v>30</v>
      </c>
      <c r="I4" s="47"/>
      <c r="J4" s="44"/>
      <c r="K4" s="46">
        <f t="shared" si="0"/>
        <v>-11</v>
      </c>
      <c r="L4" s="46">
        <v>11</v>
      </c>
      <c r="M4" s="50">
        <f t="shared" si="1"/>
        <v>308</v>
      </c>
    </row>
    <row r="5" spans="1:13" ht="31.2">
      <c r="A5" s="44" t="s">
        <v>362</v>
      </c>
      <c r="B5" s="44" t="s">
        <v>233</v>
      </c>
      <c r="C5" s="44" t="s">
        <v>360</v>
      </c>
      <c r="D5" s="45">
        <v>8</v>
      </c>
      <c r="E5" s="46">
        <v>85</v>
      </c>
      <c r="F5" s="46">
        <f t="shared" si="2"/>
        <v>680</v>
      </c>
      <c r="G5" s="47"/>
      <c r="H5" s="46">
        <v>50</v>
      </c>
      <c r="I5" s="47"/>
      <c r="J5" s="44"/>
      <c r="K5" s="46">
        <f t="shared" si="0"/>
        <v>35</v>
      </c>
      <c r="L5" s="46">
        <v>0</v>
      </c>
      <c r="M5" s="50">
        <f t="shared" si="1"/>
        <v>0</v>
      </c>
    </row>
    <row r="6" spans="1:13" ht="31.2">
      <c r="A6" s="44" t="s">
        <v>363</v>
      </c>
      <c r="B6" s="44" t="s">
        <v>233</v>
      </c>
      <c r="C6" s="44" t="s">
        <v>364</v>
      </c>
      <c r="D6" s="45">
        <v>1435</v>
      </c>
      <c r="E6" s="46">
        <v>15</v>
      </c>
      <c r="F6" s="46">
        <f t="shared" si="2"/>
        <v>21525</v>
      </c>
      <c r="G6" s="47"/>
      <c r="H6" s="46">
        <v>10</v>
      </c>
      <c r="I6" s="47"/>
      <c r="J6" s="44"/>
      <c r="K6" s="46">
        <f t="shared" si="0"/>
        <v>5</v>
      </c>
      <c r="L6" s="46">
        <v>0</v>
      </c>
      <c r="M6" s="50">
        <f t="shared" si="1"/>
        <v>0</v>
      </c>
    </row>
    <row r="7" spans="1:13" ht="31.2">
      <c r="A7" s="44" t="s">
        <v>365</v>
      </c>
      <c r="B7" s="44" t="s">
        <v>233</v>
      </c>
      <c r="C7" s="44" t="s">
        <v>366</v>
      </c>
      <c r="D7" s="45">
        <v>19.32</v>
      </c>
      <c r="E7" s="46">
        <v>259</v>
      </c>
      <c r="F7" s="46">
        <f t="shared" si="2"/>
        <v>5003.88</v>
      </c>
      <c r="G7" s="47"/>
      <c r="H7" s="46">
        <v>250</v>
      </c>
      <c r="I7" s="47"/>
      <c r="J7" s="44"/>
      <c r="K7" s="46">
        <f t="shared" si="0"/>
        <v>9</v>
      </c>
      <c r="L7" s="46">
        <v>0</v>
      </c>
      <c r="M7" s="50">
        <f t="shared" si="1"/>
        <v>0</v>
      </c>
    </row>
    <row r="8" spans="1:13">
      <c r="A8" s="48"/>
      <c r="B8" s="48"/>
      <c r="C8" s="48"/>
      <c r="D8" s="48"/>
      <c r="E8" s="48"/>
      <c r="F8" s="78">
        <f>SUM(F2:F7)</f>
        <v>38879.68</v>
      </c>
      <c r="G8" s="48"/>
      <c r="H8" s="48"/>
      <c r="I8" s="48"/>
      <c r="J8" s="48"/>
      <c r="K8" s="48"/>
      <c r="L8" s="48"/>
      <c r="M8" s="78">
        <f>SUM(M2:M7)</f>
        <v>308</v>
      </c>
    </row>
  </sheetData>
  <printOptions gridLines="1"/>
  <pageMargins left="0.23622047244094499" right="0.23622047244094499" top="0.74803149606299202" bottom="0.74803149606299202" header="0.31496062992126" footer="0.31496062992126"/>
  <pageSetup paperSize="9" scale="95" orientation="landscape" r:id="rId1"/>
  <headerFooter>
    <oddHeader>&amp;C&amp;F
&amp;A</oddHeader>
    <oddFooter>&amp;CPage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3"/>
  <sheetViews>
    <sheetView view="pageBreakPreview" zoomScaleNormal="100" workbookViewId="0">
      <pane ySplit="1" topLeftCell="A2" activePane="bottomLeft" state="frozen"/>
      <selection pane="bottomLeft" sqref="A1:XFD1"/>
    </sheetView>
  </sheetViews>
  <sheetFormatPr defaultColWidth="10.44140625" defaultRowHeight="15.6"/>
  <cols>
    <col min="1" max="1" width="33.33203125" style="43" customWidth="1"/>
    <col min="2" max="2" width="9.109375" style="43"/>
    <col min="3" max="3" width="10.5546875" style="43" customWidth="1"/>
    <col min="4" max="4" width="9.5546875" style="43"/>
    <col min="5" max="5" width="9.109375" style="43"/>
    <col min="6" max="6" width="9.6640625" style="43"/>
    <col min="7" max="9" width="9.109375" style="43"/>
    <col min="10" max="10" width="9.5546875" style="43"/>
    <col min="11" max="11" width="11.6640625" style="43" customWidth="1"/>
    <col min="12" max="32" width="9.109375" style="43" customWidth="1"/>
    <col min="33" max="16384" width="10.44140625" style="43"/>
  </cols>
  <sheetData>
    <row r="1" spans="1:13" s="2" customFormat="1" ht="69" customHeight="1">
      <c r="A1" s="92" t="s">
        <v>0</v>
      </c>
      <c r="B1" s="92" t="s">
        <v>1</v>
      </c>
      <c r="C1" s="92" t="s">
        <v>2</v>
      </c>
      <c r="D1" s="93" t="s">
        <v>3</v>
      </c>
      <c r="E1" s="92" t="s">
        <v>4</v>
      </c>
      <c r="F1" s="92" t="s">
        <v>5</v>
      </c>
      <c r="G1" s="95" t="s">
        <v>6</v>
      </c>
      <c r="H1" s="95" t="s">
        <v>7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</row>
    <row r="2" spans="1:13" ht="31.2">
      <c r="A2" s="79" t="s">
        <v>367</v>
      </c>
      <c r="B2" s="44" t="s">
        <v>233</v>
      </c>
      <c r="C2" s="44" t="s">
        <v>368</v>
      </c>
      <c r="D2" s="80">
        <v>185.85</v>
      </c>
      <c r="E2" s="46">
        <v>0</v>
      </c>
      <c r="F2" s="46">
        <f>D2*E2</f>
        <v>0</v>
      </c>
      <c r="G2" s="47"/>
      <c r="H2" s="43">
        <v>5</v>
      </c>
      <c r="I2" s="47"/>
      <c r="J2" s="44"/>
      <c r="K2" s="46">
        <f>E2+G2-H2-I2</f>
        <v>-5</v>
      </c>
      <c r="L2" s="43">
        <v>5</v>
      </c>
      <c r="M2" s="50">
        <f>L2*D2</f>
        <v>929.25</v>
      </c>
    </row>
    <row r="3" spans="1:13" ht="31.2">
      <c r="A3" s="79" t="s">
        <v>369</v>
      </c>
      <c r="B3" s="44" t="s">
        <v>233</v>
      </c>
      <c r="C3" s="44" t="s">
        <v>370</v>
      </c>
      <c r="D3" s="80">
        <v>191.16</v>
      </c>
      <c r="E3" s="46">
        <v>0</v>
      </c>
      <c r="F3" s="46">
        <f t="shared" ref="F3:F22" si="0">D3*E3</f>
        <v>0</v>
      </c>
      <c r="G3" s="47"/>
      <c r="H3" s="43">
        <v>5</v>
      </c>
      <c r="I3" s="47"/>
      <c r="J3" s="44"/>
      <c r="K3" s="46">
        <f t="shared" ref="K3:K22" si="1">E3+G3-H3-I3</f>
        <v>-5</v>
      </c>
      <c r="L3" s="43">
        <v>5</v>
      </c>
      <c r="M3" s="50">
        <f t="shared" ref="M3:M22" si="2">L3*D3</f>
        <v>955.8</v>
      </c>
    </row>
    <row r="4" spans="1:13" ht="31.2">
      <c r="A4" s="79" t="s">
        <v>371</v>
      </c>
      <c r="B4" s="44" t="s">
        <v>233</v>
      </c>
      <c r="C4" s="44" t="s">
        <v>372</v>
      </c>
      <c r="D4" s="80">
        <v>21.24</v>
      </c>
      <c r="E4" s="46">
        <v>0</v>
      </c>
      <c r="F4" s="46">
        <f t="shared" si="0"/>
        <v>0</v>
      </c>
      <c r="H4" s="43">
        <v>5</v>
      </c>
      <c r="K4" s="46">
        <f t="shared" si="1"/>
        <v>-5</v>
      </c>
      <c r="L4" s="43">
        <v>5</v>
      </c>
      <c r="M4" s="50">
        <f t="shared" si="2"/>
        <v>106.2</v>
      </c>
    </row>
    <row r="5" spans="1:13" ht="31.2">
      <c r="A5" s="79" t="s">
        <v>373</v>
      </c>
      <c r="B5" s="44" t="s">
        <v>233</v>
      </c>
      <c r="C5" s="44" t="s">
        <v>374</v>
      </c>
      <c r="D5" s="80">
        <v>700.27</v>
      </c>
      <c r="E5" s="46">
        <v>0</v>
      </c>
      <c r="F5" s="46">
        <f t="shared" si="0"/>
        <v>0</v>
      </c>
      <c r="H5" s="43">
        <v>3</v>
      </c>
      <c r="K5" s="46">
        <f t="shared" si="1"/>
        <v>-3</v>
      </c>
      <c r="L5" s="43">
        <v>3</v>
      </c>
      <c r="M5" s="50">
        <f t="shared" si="2"/>
        <v>2100.81</v>
      </c>
    </row>
    <row r="6" spans="1:13" ht="31.2">
      <c r="A6" s="79" t="s">
        <v>375</v>
      </c>
      <c r="B6" s="44" t="s">
        <v>233</v>
      </c>
      <c r="C6" s="44" t="s">
        <v>370</v>
      </c>
      <c r="D6" s="80">
        <v>27.37</v>
      </c>
      <c r="E6" s="46">
        <v>5</v>
      </c>
      <c r="F6" s="46">
        <f t="shared" si="0"/>
        <v>136.85</v>
      </c>
      <c r="H6" s="43">
        <v>5</v>
      </c>
      <c r="K6" s="46">
        <f t="shared" si="1"/>
        <v>0</v>
      </c>
      <c r="L6" s="43">
        <v>5</v>
      </c>
      <c r="M6" s="50">
        <f t="shared" si="2"/>
        <v>136.85</v>
      </c>
    </row>
    <row r="7" spans="1:13" ht="31.2">
      <c r="A7" s="79" t="s">
        <v>376</v>
      </c>
      <c r="B7" s="44" t="s">
        <v>233</v>
      </c>
      <c r="C7" s="44" t="s">
        <v>377</v>
      </c>
      <c r="D7" s="80">
        <v>170.4</v>
      </c>
      <c r="E7" s="46">
        <v>0</v>
      </c>
      <c r="F7" s="46">
        <f t="shared" si="0"/>
        <v>0</v>
      </c>
      <c r="H7" s="43">
        <v>5</v>
      </c>
      <c r="K7" s="46">
        <f t="shared" si="1"/>
        <v>-5</v>
      </c>
      <c r="L7" s="43">
        <v>5</v>
      </c>
      <c r="M7" s="50">
        <f t="shared" si="2"/>
        <v>852</v>
      </c>
    </row>
    <row r="8" spans="1:13" ht="31.2">
      <c r="A8" s="79" t="s">
        <v>378</v>
      </c>
      <c r="B8" s="44" t="s">
        <v>233</v>
      </c>
      <c r="C8" s="44" t="s">
        <v>379</v>
      </c>
      <c r="D8" s="80">
        <v>53.1</v>
      </c>
      <c r="E8" s="46">
        <v>0</v>
      </c>
      <c r="F8" s="46">
        <f t="shared" si="0"/>
        <v>0</v>
      </c>
      <c r="H8" s="43">
        <v>95</v>
      </c>
      <c r="K8" s="46">
        <f t="shared" si="1"/>
        <v>-95</v>
      </c>
      <c r="L8" s="43">
        <v>95</v>
      </c>
      <c r="M8" s="50">
        <f t="shared" si="2"/>
        <v>5044.5</v>
      </c>
    </row>
    <row r="9" spans="1:13" ht="46.8">
      <c r="A9" s="79" t="s">
        <v>380</v>
      </c>
      <c r="B9" s="44" t="s">
        <v>233</v>
      </c>
      <c r="C9" s="44" t="s">
        <v>379</v>
      </c>
      <c r="D9" s="80">
        <v>95.58</v>
      </c>
      <c r="E9" s="46">
        <v>0</v>
      </c>
      <c r="F9" s="46">
        <f t="shared" si="0"/>
        <v>0</v>
      </c>
      <c r="H9" s="43">
        <v>240</v>
      </c>
      <c r="K9" s="46">
        <f t="shared" si="1"/>
        <v>-240</v>
      </c>
      <c r="L9" s="43">
        <v>240</v>
      </c>
      <c r="M9" s="50">
        <f t="shared" si="2"/>
        <v>22939.200000000001</v>
      </c>
    </row>
    <row r="10" spans="1:13" ht="31.2">
      <c r="A10" s="79" t="s">
        <v>381</v>
      </c>
      <c r="B10" s="44" t="s">
        <v>233</v>
      </c>
      <c r="C10" s="44" t="s">
        <v>379</v>
      </c>
      <c r="D10" s="80">
        <v>108.56</v>
      </c>
      <c r="E10" s="46">
        <v>15</v>
      </c>
      <c r="F10" s="46">
        <f t="shared" si="0"/>
        <v>1628.4</v>
      </c>
      <c r="H10" s="43">
        <v>10</v>
      </c>
      <c r="K10" s="46">
        <f t="shared" si="1"/>
        <v>5</v>
      </c>
      <c r="L10" s="43">
        <v>10</v>
      </c>
      <c r="M10" s="50">
        <f t="shared" si="2"/>
        <v>1085.5999999999999</v>
      </c>
    </row>
    <row r="11" spans="1:13" ht="31.2">
      <c r="A11" s="79" t="s">
        <v>382</v>
      </c>
      <c r="B11" s="44" t="s">
        <v>233</v>
      </c>
      <c r="C11" s="44" t="s">
        <v>383</v>
      </c>
      <c r="D11" s="80">
        <v>442.5</v>
      </c>
      <c r="E11" s="46">
        <v>0</v>
      </c>
      <c r="F11" s="46">
        <f t="shared" si="0"/>
        <v>0</v>
      </c>
      <c r="H11" s="43">
        <v>5</v>
      </c>
      <c r="K11" s="46">
        <f t="shared" si="1"/>
        <v>-5</v>
      </c>
      <c r="L11" s="43">
        <v>5</v>
      </c>
      <c r="M11" s="50">
        <f t="shared" si="2"/>
        <v>2212.5</v>
      </c>
    </row>
    <row r="12" spans="1:13" ht="46.8">
      <c r="A12" s="79" t="s">
        <v>384</v>
      </c>
      <c r="B12" s="44" t="s">
        <v>233</v>
      </c>
      <c r="C12" s="44" t="s">
        <v>370</v>
      </c>
      <c r="D12" s="80">
        <v>206.5</v>
      </c>
      <c r="E12" s="46">
        <v>0</v>
      </c>
      <c r="F12" s="46">
        <f t="shared" si="0"/>
        <v>0</v>
      </c>
      <c r="H12" s="43">
        <v>5</v>
      </c>
      <c r="K12" s="46">
        <f t="shared" si="1"/>
        <v>-5</v>
      </c>
      <c r="L12" s="43">
        <v>5</v>
      </c>
      <c r="M12" s="50">
        <f t="shared" si="2"/>
        <v>1032.5</v>
      </c>
    </row>
    <row r="13" spans="1:13" ht="31.2">
      <c r="A13" s="79" t="s">
        <v>385</v>
      </c>
      <c r="B13" s="44" t="s">
        <v>233</v>
      </c>
      <c r="C13" s="44" t="s">
        <v>372</v>
      </c>
      <c r="D13" s="80">
        <v>41.3</v>
      </c>
      <c r="E13" s="46">
        <v>0</v>
      </c>
      <c r="F13" s="46">
        <f t="shared" si="0"/>
        <v>0</v>
      </c>
      <c r="H13" s="43">
        <v>5</v>
      </c>
      <c r="K13" s="46">
        <f t="shared" si="1"/>
        <v>-5</v>
      </c>
      <c r="L13" s="43">
        <v>5</v>
      </c>
      <c r="M13" s="50">
        <f t="shared" si="2"/>
        <v>206.5</v>
      </c>
    </row>
    <row r="14" spans="1:13" ht="31.2">
      <c r="A14" s="79" t="s">
        <v>386</v>
      </c>
      <c r="B14" s="44" t="s">
        <v>233</v>
      </c>
      <c r="C14" s="44" t="s">
        <v>383</v>
      </c>
      <c r="D14" s="80">
        <v>2002.93</v>
      </c>
      <c r="E14" s="46">
        <v>0</v>
      </c>
      <c r="F14" s="46">
        <f t="shared" si="0"/>
        <v>0</v>
      </c>
      <c r="H14" s="43">
        <v>2</v>
      </c>
      <c r="K14" s="46">
        <f t="shared" si="1"/>
        <v>-2</v>
      </c>
      <c r="L14" s="43">
        <v>2</v>
      </c>
      <c r="M14" s="50">
        <f t="shared" si="2"/>
        <v>4005.86</v>
      </c>
    </row>
    <row r="15" spans="1:13" ht="31.2">
      <c r="A15" s="79" t="s">
        <v>387</v>
      </c>
      <c r="B15" s="44" t="s">
        <v>233</v>
      </c>
      <c r="C15" s="44" t="s">
        <v>370</v>
      </c>
      <c r="D15" s="80">
        <v>76.11</v>
      </c>
      <c r="E15" s="46">
        <v>19</v>
      </c>
      <c r="F15" s="46">
        <f t="shared" si="0"/>
        <v>1446.09</v>
      </c>
      <c r="H15" s="43">
        <v>5</v>
      </c>
      <c r="K15" s="46">
        <f t="shared" si="1"/>
        <v>14</v>
      </c>
      <c r="L15" s="43">
        <v>5</v>
      </c>
      <c r="M15" s="50">
        <f t="shared" si="2"/>
        <v>380.55</v>
      </c>
    </row>
    <row r="16" spans="1:13" ht="31.2">
      <c r="A16" s="79" t="s">
        <v>367</v>
      </c>
      <c r="B16" s="44" t="s">
        <v>233</v>
      </c>
      <c r="C16" s="44" t="s">
        <v>377</v>
      </c>
      <c r="D16" s="80">
        <v>185.85</v>
      </c>
      <c r="E16" s="46">
        <v>0</v>
      </c>
      <c r="F16" s="46">
        <f t="shared" si="0"/>
        <v>0</v>
      </c>
      <c r="H16" s="43">
        <v>5</v>
      </c>
      <c r="K16" s="46">
        <f t="shared" si="1"/>
        <v>-5</v>
      </c>
      <c r="L16" s="43">
        <v>5</v>
      </c>
      <c r="M16" s="50">
        <f t="shared" si="2"/>
        <v>929.25</v>
      </c>
    </row>
    <row r="17" spans="1:13" ht="31.2">
      <c r="A17" s="79" t="s">
        <v>388</v>
      </c>
      <c r="B17" s="44" t="s">
        <v>233</v>
      </c>
      <c r="C17" s="44" t="s">
        <v>370</v>
      </c>
      <c r="D17" s="80">
        <v>191.16</v>
      </c>
      <c r="E17" s="46">
        <v>0</v>
      </c>
      <c r="F17" s="46">
        <f t="shared" si="0"/>
        <v>0</v>
      </c>
      <c r="H17" s="43">
        <v>5</v>
      </c>
      <c r="K17" s="46">
        <f t="shared" si="1"/>
        <v>-5</v>
      </c>
      <c r="L17" s="43">
        <v>5</v>
      </c>
      <c r="M17" s="50">
        <f t="shared" si="2"/>
        <v>955.8</v>
      </c>
    </row>
    <row r="18" spans="1:13" ht="31.2">
      <c r="A18" s="79" t="s">
        <v>389</v>
      </c>
      <c r="B18" s="44" t="s">
        <v>233</v>
      </c>
      <c r="C18" s="44" t="s">
        <v>390</v>
      </c>
      <c r="D18" s="80">
        <v>57.82</v>
      </c>
      <c r="E18" s="46">
        <v>0</v>
      </c>
      <c r="F18" s="46">
        <f t="shared" si="0"/>
        <v>0</v>
      </c>
      <c r="H18" s="43">
        <v>5</v>
      </c>
      <c r="K18" s="46">
        <f t="shared" si="1"/>
        <v>-5</v>
      </c>
      <c r="L18" s="43">
        <v>5</v>
      </c>
      <c r="M18" s="50">
        <f t="shared" si="2"/>
        <v>289.10000000000002</v>
      </c>
    </row>
    <row r="19" spans="1:13" ht="31.2">
      <c r="A19" s="79" t="s">
        <v>391</v>
      </c>
      <c r="B19" s="44" t="s">
        <v>233</v>
      </c>
      <c r="C19" s="44" t="s">
        <v>370</v>
      </c>
      <c r="D19" s="80">
        <v>36.85</v>
      </c>
      <c r="E19" s="46">
        <v>0</v>
      </c>
      <c r="F19" s="46">
        <f t="shared" si="0"/>
        <v>0</v>
      </c>
      <c r="H19" s="43">
        <v>5</v>
      </c>
      <c r="K19" s="46">
        <f t="shared" si="1"/>
        <v>-5</v>
      </c>
      <c r="L19" s="43">
        <v>5</v>
      </c>
      <c r="M19" s="50">
        <f t="shared" si="2"/>
        <v>184.25</v>
      </c>
    </row>
    <row r="20" spans="1:13" ht="31.2">
      <c r="A20" s="79" t="s">
        <v>392</v>
      </c>
      <c r="B20" s="44" t="s">
        <v>233</v>
      </c>
      <c r="C20" s="44" t="s">
        <v>393</v>
      </c>
      <c r="D20" s="80">
        <v>796.5</v>
      </c>
      <c r="E20" s="46">
        <v>0</v>
      </c>
      <c r="F20" s="46">
        <f t="shared" si="0"/>
        <v>0</v>
      </c>
      <c r="H20" s="43">
        <v>3</v>
      </c>
      <c r="K20" s="46">
        <f t="shared" si="1"/>
        <v>-3</v>
      </c>
      <c r="L20" s="43">
        <v>3</v>
      </c>
      <c r="M20" s="50">
        <f t="shared" si="2"/>
        <v>2389.5</v>
      </c>
    </row>
    <row r="21" spans="1:13" ht="46.8">
      <c r="A21" s="79" t="s">
        <v>394</v>
      </c>
      <c r="B21" s="44" t="s">
        <v>233</v>
      </c>
      <c r="C21" s="44" t="s">
        <v>370</v>
      </c>
      <c r="D21" s="80">
        <v>88.5</v>
      </c>
      <c r="E21" s="46">
        <v>0</v>
      </c>
      <c r="F21" s="46">
        <f t="shared" si="0"/>
        <v>0</v>
      </c>
      <c r="H21" s="43">
        <v>5</v>
      </c>
      <c r="K21" s="46">
        <f t="shared" si="1"/>
        <v>-5</v>
      </c>
      <c r="L21" s="43">
        <v>5</v>
      </c>
      <c r="M21" s="50">
        <f t="shared" si="2"/>
        <v>442.5</v>
      </c>
    </row>
    <row r="22" spans="1:13" ht="31.2">
      <c r="A22" s="79" t="s">
        <v>395</v>
      </c>
      <c r="B22" s="44" t="s">
        <v>233</v>
      </c>
      <c r="C22" s="44" t="s">
        <v>393</v>
      </c>
      <c r="D22" s="80">
        <v>172.7</v>
      </c>
      <c r="E22" s="46">
        <v>0</v>
      </c>
      <c r="F22" s="46">
        <f t="shared" si="0"/>
        <v>0</v>
      </c>
      <c r="H22" s="43">
        <v>5</v>
      </c>
      <c r="K22" s="46">
        <f t="shared" si="1"/>
        <v>-5</v>
      </c>
      <c r="L22" s="43">
        <v>5</v>
      </c>
      <c r="M22" s="50">
        <f t="shared" si="2"/>
        <v>863.5</v>
      </c>
    </row>
    <row r="23" spans="1:13">
      <c r="A23" s="48"/>
      <c r="B23" s="48"/>
      <c r="C23" s="48"/>
      <c r="D23" s="48"/>
      <c r="E23" s="48"/>
      <c r="F23" s="78">
        <f>SUM(F2:F22)</f>
        <v>3211.34</v>
      </c>
      <c r="G23" s="48"/>
      <c r="H23" s="48"/>
      <c r="I23" s="48"/>
      <c r="J23" s="48"/>
      <c r="K23" s="48"/>
      <c r="L23" s="48"/>
      <c r="M23" s="78">
        <f>SUM(M2:M22)</f>
        <v>48042.02</v>
      </c>
    </row>
  </sheetData>
  <printOptions gridLines="1"/>
  <pageMargins left="0.23622047244094499" right="0.23622047244094499" top="0.74803149606299202" bottom="0.74803149606299202" header="0.31496062992126" footer="0.31496062992126"/>
  <pageSetup paperSize="9" scale="95" orientation="landscape" r:id="rId1"/>
  <headerFooter>
    <oddHeader>&amp;C&amp;F
&amp;A</oddHeader>
    <oddFooter>&amp;CPage &amp;P of &amp;N</oddFooter>
  </headerFooter>
  <rowBreaks count="1" manualBreakCount="1">
    <brk id="2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8"/>
  <sheetViews>
    <sheetView view="pageBreakPreview" zoomScaleNormal="100" workbookViewId="0">
      <pane ySplit="1" topLeftCell="A2" activePane="bottomLeft" state="frozen"/>
      <selection pane="bottomLeft" sqref="A1:XFD1"/>
    </sheetView>
  </sheetViews>
  <sheetFormatPr defaultColWidth="36.6640625" defaultRowHeight="15.6"/>
  <cols>
    <col min="1" max="1" width="33.33203125" style="43" customWidth="1"/>
    <col min="2" max="2" width="9.109375" style="43"/>
    <col min="3" max="3" width="12.88671875" style="43" customWidth="1"/>
    <col min="4" max="4" width="10.88671875" style="43"/>
    <col min="5" max="5" width="9.109375" style="43"/>
    <col min="6" max="6" width="9.6640625" style="43"/>
    <col min="7" max="9" width="9.109375" style="43"/>
    <col min="10" max="10" width="9.5546875" style="43"/>
    <col min="11" max="12" width="9.109375" style="43"/>
    <col min="13" max="13" width="9.5546875" style="43"/>
    <col min="14" max="32" width="9.109375" style="43" customWidth="1"/>
    <col min="33" max="16384" width="36.6640625" style="43"/>
  </cols>
  <sheetData>
    <row r="1" spans="1:13" s="2" customFormat="1" ht="73.05" customHeight="1">
      <c r="A1" s="92" t="s">
        <v>0</v>
      </c>
      <c r="B1" s="92" t="s">
        <v>1</v>
      </c>
      <c r="C1" s="92" t="s">
        <v>2</v>
      </c>
      <c r="D1" s="93" t="s">
        <v>3</v>
      </c>
      <c r="E1" s="92" t="s">
        <v>4</v>
      </c>
      <c r="F1" s="92" t="s">
        <v>5</v>
      </c>
      <c r="G1" s="95" t="s">
        <v>6</v>
      </c>
      <c r="H1" s="95" t="s">
        <v>7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</row>
    <row r="2" spans="1:13" ht="46.8">
      <c r="A2" s="73" t="s">
        <v>396</v>
      </c>
      <c r="B2" s="44" t="s">
        <v>233</v>
      </c>
      <c r="C2" s="73" t="s">
        <v>397</v>
      </c>
      <c r="D2" s="74">
        <f>3567*1.18</f>
        <v>4209.0600000000004</v>
      </c>
      <c r="E2" s="75">
        <v>6</v>
      </c>
      <c r="F2" s="46">
        <f>D2*E2</f>
        <v>25254.36</v>
      </c>
      <c r="G2" s="47"/>
      <c r="H2" s="75">
        <v>10</v>
      </c>
      <c r="I2" s="47"/>
      <c r="J2" s="44"/>
      <c r="K2" s="46">
        <f>E2+G2-H2-I2</f>
        <v>-4</v>
      </c>
      <c r="L2" s="75">
        <v>10</v>
      </c>
      <c r="M2" s="50">
        <f>L2*D2</f>
        <v>42090.6</v>
      </c>
    </row>
    <row r="3" spans="1:13" ht="31.2">
      <c r="A3" s="73" t="s">
        <v>398</v>
      </c>
      <c r="B3" s="44" t="s">
        <v>233</v>
      </c>
      <c r="C3" s="73" t="s">
        <v>399</v>
      </c>
      <c r="D3" s="74">
        <f>172.09*1.18</f>
        <v>203.06620000000001</v>
      </c>
      <c r="E3" s="75">
        <v>10</v>
      </c>
      <c r="F3" s="46">
        <f t="shared" ref="F3:F14" si="0">D3*E3</f>
        <v>2030.662</v>
      </c>
      <c r="G3" s="47"/>
      <c r="H3" s="75">
        <v>5</v>
      </c>
      <c r="I3" s="47"/>
      <c r="J3" s="44"/>
      <c r="K3" s="46">
        <f t="shared" ref="K3:K17" si="1">E3+G3-H3-I3</f>
        <v>5</v>
      </c>
      <c r="L3" s="75">
        <v>5</v>
      </c>
      <c r="M3" s="50">
        <f t="shared" ref="M3:M17" si="2">L3*D3</f>
        <v>1015.331</v>
      </c>
    </row>
    <row r="4" spans="1:13" ht="31.2">
      <c r="A4" s="73" t="s">
        <v>400</v>
      </c>
      <c r="B4" s="44" t="s">
        <v>233</v>
      </c>
      <c r="C4" s="73" t="s">
        <v>401</v>
      </c>
      <c r="D4" s="74">
        <f>339*1.18</f>
        <v>400.02</v>
      </c>
      <c r="E4" s="75">
        <v>10</v>
      </c>
      <c r="F4" s="46">
        <f t="shared" si="0"/>
        <v>4000.2</v>
      </c>
      <c r="H4" s="75">
        <v>5</v>
      </c>
      <c r="K4" s="46">
        <f t="shared" si="1"/>
        <v>5</v>
      </c>
      <c r="L4" s="75">
        <v>5</v>
      </c>
      <c r="M4" s="50">
        <f t="shared" si="2"/>
        <v>2000.1</v>
      </c>
    </row>
    <row r="5" spans="1:13" ht="31.2">
      <c r="A5" s="73" t="s">
        <v>402</v>
      </c>
      <c r="B5" s="44" t="s">
        <v>233</v>
      </c>
      <c r="C5" s="73" t="s">
        <v>403</v>
      </c>
      <c r="D5" s="74">
        <f>210*1.18</f>
        <v>247.8</v>
      </c>
      <c r="E5" s="75">
        <v>0</v>
      </c>
      <c r="F5" s="46">
        <f t="shared" si="0"/>
        <v>0</v>
      </c>
      <c r="H5" s="75">
        <v>5</v>
      </c>
      <c r="K5" s="46">
        <f t="shared" si="1"/>
        <v>-5</v>
      </c>
      <c r="L5" s="75">
        <v>5</v>
      </c>
      <c r="M5" s="50">
        <f t="shared" si="2"/>
        <v>1239</v>
      </c>
    </row>
    <row r="6" spans="1:13" ht="31.2">
      <c r="A6" s="73" t="s">
        <v>404</v>
      </c>
      <c r="B6" s="44" t="s">
        <v>233</v>
      </c>
      <c r="C6" s="73" t="s">
        <v>405</v>
      </c>
      <c r="D6" s="74">
        <f>128.15*1.18</f>
        <v>151.21700000000001</v>
      </c>
      <c r="E6" s="75">
        <v>4</v>
      </c>
      <c r="F6" s="46">
        <f t="shared" si="0"/>
        <v>604.86800000000005</v>
      </c>
      <c r="H6" s="75">
        <v>5</v>
      </c>
      <c r="K6" s="46">
        <f t="shared" si="1"/>
        <v>-1</v>
      </c>
      <c r="L6" s="75">
        <v>5</v>
      </c>
      <c r="M6" s="50">
        <f t="shared" si="2"/>
        <v>756.08500000000004</v>
      </c>
    </row>
    <row r="7" spans="1:13" ht="31.2">
      <c r="A7" s="73" t="s">
        <v>406</v>
      </c>
      <c r="B7" s="44" t="s">
        <v>233</v>
      </c>
      <c r="C7" s="73" t="s">
        <v>401</v>
      </c>
      <c r="D7" s="74">
        <f>155.76*1.18</f>
        <v>183.79679999999999</v>
      </c>
      <c r="E7" s="75">
        <v>10</v>
      </c>
      <c r="F7" s="46">
        <f t="shared" si="0"/>
        <v>1837.9680000000001</v>
      </c>
      <c r="H7" s="75">
        <v>5</v>
      </c>
      <c r="K7" s="46">
        <f t="shared" si="1"/>
        <v>5</v>
      </c>
      <c r="L7" s="75">
        <v>5</v>
      </c>
      <c r="M7" s="50">
        <f t="shared" si="2"/>
        <v>918.98400000000004</v>
      </c>
    </row>
    <row r="8" spans="1:13" ht="31.2">
      <c r="A8" s="73" t="s">
        <v>407</v>
      </c>
      <c r="B8" s="44" t="s">
        <v>233</v>
      </c>
      <c r="C8" s="73" t="s">
        <v>401</v>
      </c>
      <c r="D8" s="74">
        <f>3050*1.18</f>
        <v>3599</v>
      </c>
      <c r="E8" s="74">
        <v>0</v>
      </c>
      <c r="F8" s="46">
        <f t="shared" si="0"/>
        <v>0</v>
      </c>
      <c r="H8" s="75">
        <v>5</v>
      </c>
      <c r="K8" s="46">
        <f t="shared" si="1"/>
        <v>-5</v>
      </c>
      <c r="L8" s="75">
        <v>5</v>
      </c>
      <c r="M8" s="50">
        <f t="shared" si="2"/>
        <v>17995</v>
      </c>
    </row>
    <row r="9" spans="1:13" ht="31.2">
      <c r="A9" s="73" t="s">
        <v>408</v>
      </c>
      <c r="B9" s="44" t="s">
        <v>233</v>
      </c>
      <c r="C9" s="73" t="s">
        <v>401</v>
      </c>
      <c r="D9" s="74">
        <f>2200*1.18</f>
        <v>2596</v>
      </c>
      <c r="E9" s="74">
        <v>0</v>
      </c>
      <c r="F9" s="46">
        <f t="shared" si="0"/>
        <v>0</v>
      </c>
      <c r="H9" s="75">
        <v>5</v>
      </c>
      <c r="K9" s="46">
        <f t="shared" si="1"/>
        <v>-5</v>
      </c>
      <c r="L9" s="75">
        <v>5</v>
      </c>
      <c r="M9" s="50">
        <f t="shared" si="2"/>
        <v>12980</v>
      </c>
    </row>
    <row r="10" spans="1:13" ht="46.8">
      <c r="A10" s="73" t="s">
        <v>409</v>
      </c>
      <c r="B10" s="44" t="s">
        <v>233</v>
      </c>
      <c r="C10" s="73" t="s">
        <v>397</v>
      </c>
      <c r="D10" s="74">
        <f>2110*1.18</f>
        <v>2489.8000000000002</v>
      </c>
      <c r="E10" s="74">
        <v>0</v>
      </c>
      <c r="F10" s="46">
        <f t="shared" si="0"/>
        <v>0</v>
      </c>
      <c r="H10" s="75">
        <v>10</v>
      </c>
      <c r="K10" s="46">
        <f t="shared" si="1"/>
        <v>-10</v>
      </c>
      <c r="L10" s="75">
        <v>10</v>
      </c>
      <c r="M10" s="50">
        <f t="shared" si="2"/>
        <v>24898</v>
      </c>
    </row>
    <row r="11" spans="1:13" ht="46.8">
      <c r="A11" s="73" t="s">
        <v>410</v>
      </c>
      <c r="B11" s="44" t="s">
        <v>233</v>
      </c>
      <c r="C11" s="73" t="s">
        <v>411</v>
      </c>
      <c r="D11" s="43">
        <f>835*1.18</f>
        <v>985.3</v>
      </c>
      <c r="E11" s="43">
        <v>35</v>
      </c>
      <c r="F11" s="46">
        <f t="shared" si="0"/>
        <v>34485.5</v>
      </c>
      <c r="H11" s="76">
        <v>0</v>
      </c>
      <c r="K11" s="46">
        <f t="shared" si="1"/>
        <v>35</v>
      </c>
      <c r="L11" s="76">
        <v>0</v>
      </c>
      <c r="M11" s="50">
        <f t="shared" si="2"/>
        <v>0</v>
      </c>
    </row>
    <row r="12" spans="1:13" ht="46.8">
      <c r="A12" s="73" t="s">
        <v>412</v>
      </c>
      <c r="B12" s="44" t="s">
        <v>233</v>
      </c>
      <c r="C12" s="73" t="s">
        <v>411</v>
      </c>
      <c r="D12" s="43">
        <f>996.3*1.18</f>
        <v>1175.634</v>
      </c>
      <c r="E12" s="43">
        <v>0</v>
      </c>
      <c r="F12" s="46">
        <f t="shared" si="0"/>
        <v>0</v>
      </c>
      <c r="H12" s="43">
        <v>2</v>
      </c>
      <c r="K12" s="46">
        <f t="shared" si="1"/>
        <v>-2</v>
      </c>
      <c r="L12" s="43">
        <v>2</v>
      </c>
      <c r="M12" s="50">
        <f t="shared" si="2"/>
        <v>2351.268</v>
      </c>
    </row>
    <row r="13" spans="1:13" ht="46.8">
      <c r="A13" s="73" t="s">
        <v>413</v>
      </c>
      <c r="B13" s="44" t="s">
        <v>233</v>
      </c>
      <c r="C13" s="73" t="s">
        <v>411</v>
      </c>
      <c r="D13" s="43">
        <f>1515*1.18</f>
        <v>1787.7</v>
      </c>
      <c r="E13" s="43">
        <v>0</v>
      </c>
      <c r="F13" s="46">
        <f t="shared" si="0"/>
        <v>0</v>
      </c>
      <c r="H13" s="43">
        <v>2</v>
      </c>
      <c r="K13" s="46">
        <f t="shared" si="1"/>
        <v>-2</v>
      </c>
      <c r="L13" s="43">
        <v>2</v>
      </c>
      <c r="M13" s="50">
        <f t="shared" si="2"/>
        <v>3575.4</v>
      </c>
    </row>
    <row r="14" spans="1:13" ht="46.8">
      <c r="A14" s="73" t="s">
        <v>414</v>
      </c>
      <c r="B14" s="44" t="s">
        <v>233</v>
      </c>
      <c r="C14" s="73" t="s">
        <v>411</v>
      </c>
      <c r="D14" s="43">
        <f>1685*1.18</f>
        <v>1988.3</v>
      </c>
      <c r="E14" s="43">
        <v>0</v>
      </c>
      <c r="F14" s="46">
        <f t="shared" si="0"/>
        <v>0</v>
      </c>
      <c r="H14" s="43">
        <v>2</v>
      </c>
      <c r="K14" s="46">
        <f t="shared" si="1"/>
        <v>-2</v>
      </c>
      <c r="L14" s="43">
        <v>2</v>
      </c>
      <c r="M14" s="50">
        <f t="shared" si="2"/>
        <v>3976.6</v>
      </c>
    </row>
    <row r="15" spans="1:13" ht="46.8">
      <c r="A15" s="77" t="s">
        <v>415</v>
      </c>
      <c r="B15" s="44" t="s">
        <v>233</v>
      </c>
      <c r="C15" s="73" t="s">
        <v>411</v>
      </c>
      <c r="D15" s="43">
        <f>1475*1.18</f>
        <v>1740.5</v>
      </c>
      <c r="E15" s="43">
        <v>0</v>
      </c>
      <c r="F15" s="46">
        <v>0</v>
      </c>
      <c r="H15" s="43">
        <v>2</v>
      </c>
      <c r="K15" s="46">
        <f t="shared" si="1"/>
        <v>-2</v>
      </c>
      <c r="L15" s="43">
        <v>2</v>
      </c>
      <c r="M15" s="50">
        <f t="shared" si="2"/>
        <v>3481</v>
      </c>
    </row>
    <row r="16" spans="1:13" ht="46.8">
      <c r="A16" s="77" t="s">
        <v>416</v>
      </c>
      <c r="B16" s="44" t="s">
        <v>233</v>
      </c>
      <c r="C16" s="73" t="s">
        <v>411</v>
      </c>
      <c r="D16" s="43">
        <f>1649*1.18</f>
        <v>1945.82</v>
      </c>
      <c r="E16" s="43">
        <v>0</v>
      </c>
      <c r="F16" s="46">
        <v>0</v>
      </c>
      <c r="H16" s="43">
        <v>2</v>
      </c>
      <c r="K16" s="46">
        <f t="shared" si="1"/>
        <v>-2</v>
      </c>
      <c r="L16" s="43">
        <v>2</v>
      </c>
      <c r="M16" s="50">
        <f t="shared" si="2"/>
        <v>3891.64</v>
      </c>
    </row>
    <row r="17" spans="1:13" ht="31.2">
      <c r="A17" s="73" t="s">
        <v>417</v>
      </c>
      <c r="B17" s="44" t="s">
        <v>233</v>
      </c>
      <c r="C17" s="73" t="s">
        <v>411</v>
      </c>
      <c r="D17" s="43">
        <f>1739*1.18</f>
        <v>2052.02</v>
      </c>
      <c r="E17" s="43">
        <v>0</v>
      </c>
      <c r="F17" s="46">
        <f>D17*E17</f>
        <v>0</v>
      </c>
      <c r="H17" s="43">
        <v>2</v>
      </c>
      <c r="K17" s="46">
        <f t="shared" si="1"/>
        <v>-2</v>
      </c>
      <c r="L17" s="43">
        <v>2</v>
      </c>
      <c r="M17" s="50">
        <f t="shared" si="2"/>
        <v>4104.04</v>
      </c>
    </row>
    <row r="18" spans="1:13">
      <c r="A18" s="48"/>
      <c r="B18" s="48"/>
      <c r="C18" s="48"/>
      <c r="D18" s="48"/>
      <c r="E18" s="48"/>
      <c r="F18" s="78">
        <f>SUM(F2:F17)</f>
        <v>68213.558000000005</v>
      </c>
      <c r="G18" s="48"/>
      <c r="H18" s="48"/>
      <c r="I18" s="48"/>
      <c r="J18" s="48"/>
      <c r="K18" s="48"/>
      <c r="L18" s="48"/>
      <c r="M18" s="78">
        <f>SUM(M2:M17)</f>
        <v>125273.048</v>
      </c>
    </row>
  </sheetData>
  <printOptions gridLines="1"/>
  <pageMargins left="0.23622047244094499" right="0.23622047244094499" top="0.74803149606299202" bottom="0.74803149606299202" header="0.31496062992126" footer="0.31496062992126"/>
  <pageSetup paperSize="9" scale="95" orientation="landscape" r:id="rId1"/>
  <headerFooter>
    <oddHeader>&amp;C&amp;F
&amp;A</oddHeader>
    <oddFooter>&amp;CPage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26"/>
  <sheetViews>
    <sheetView view="pageBreakPreview" zoomScaleNormal="100" workbookViewId="0">
      <pane ySplit="1" topLeftCell="A5" activePane="bottomLeft" state="frozen"/>
      <selection pane="bottomLeft" sqref="A1:XFD1"/>
    </sheetView>
  </sheetViews>
  <sheetFormatPr defaultColWidth="9.109375" defaultRowHeight="13.8"/>
  <cols>
    <col min="1" max="1" width="33.33203125" style="1" customWidth="1"/>
    <col min="2" max="2" width="11.88671875" style="1" customWidth="1"/>
    <col min="3" max="3" width="10.5546875" style="1" customWidth="1"/>
    <col min="4" max="5" width="9.109375" style="1"/>
    <col min="6" max="6" width="9.6640625" style="1"/>
    <col min="7" max="9" width="9.109375" style="1"/>
    <col min="10" max="10" width="9.5546875" style="1"/>
    <col min="11" max="11" width="10" style="1" customWidth="1"/>
    <col min="12" max="16384" width="9.109375" style="1"/>
  </cols>
  <sheetData>
    <row r="1" spans="1:13" s="2" customFormat="1" ht="67.05" customHeight="1">
      <c r="A1" s="92" t="s">
        <v>0</v>
      </c>
      <c r="B1" s="92" t="s">
        <v>1</v>
      </c>
      <c r="C1" s="92" t="s">
        <v>2</v>
      </c>
      <c r="D1" s="93" t="s">
        <v>3</v>
      </c>
      <c r="E1" s="92" t="s">
        <v>4</v>
      </c>
      <c r="F1" s="92" t="s">
        <v>5</v>
      </c>
      <c r="G1" s="95" t="s">
        <v>6</v>
      </c>
      <c r="H1" s="95" t="s">
        <v>7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</row>
    <row r="2" spans="1:13" ht="39.6">
      <c r="A2" s="6" t="s">
        <v>418</v>
      </c>
      <c r="B2" s="6" t="s">
        <v>419</v>
      </c>
      <c r="C2" s="6" t="s">
        <v>420</v>
      </c>
      <c r="D2" s="7">
        <v>1430</v>
      </c>
      <c r="E2" s="8">
        <v>21</v>
      </c>
      <c r="F2" s="8">
        <f>D2*E2</f>
        <v>30030</v>
      </c>
      <c r="G2" s="8"/>
      <c r="H2" s="8">
        <v>20</v>
      </c>
      <c r="I2" s="9"/>
      <c r="J2" s="6"/>
      <c r="K2" s="8">
        <f>E2+G2-H2-I2</f>
        <v>1</v>
      </c>
      <c r="L2" s="8">
        <v>0</v>
      </c>
      <c r="M2" s="12">
        <f>L2*D2</f>
        <v>0</v>
      </c>
    </row>
    <row r="3" spans="1:13" ht="26.4">
      <c r="A3" s="6" t="s">
        <v>421</v>
      </c>
      <c r="B3" s="6" t="s">
        <v>419</v>
      </c>
      <c r="C3" s="6" t="s">
        <v>422</v>
      </c>
      <c r="D3" s="7">
        <v>213.94</v>
      </c>
      <c r="E3" s="8">
        <v>329</v>
      </c>
      <c r="F3" s="8">
        <f t="shared" ref="F3:F25" si="0">D3*E3</f>
        <v>70386.259999999995</v>
      </c>
      <c r="G3" s="8"/>
      <c r="H3" s="8">
        <v>450</v>
      </c>
      <c r="I3" s="8"/>
      <c r="J3" s="6"/>
      <c r="K3" s="8">
        <f t="shared" ref="K3:K25" si="1">E3+G3-H3-I3</f>
        <v>-121</v>
      </c>
      <c r="L3" s="8">
        <f>H3-E3</f>
        <v>121</v>
      </c>
      <c r="M3" s="12">
        <f t="shared" ref="M3:M25" si="2">L3*D3</f>
        <v>25886.74</v>
      </c>
    </row>
    <row r="4" spans="1:13" ht="26.4">
      <c r="A4" s="6" t="s">
        <v>423</v>
      </c>
      <c r="B4" s="6" t="s">
        <v>419</v>
      </c>
      <c r="C4" s="6" t="s">
        <v>424</v>
      </c>
      <c r="D4" s="7">
        <v>811</v>
      </c>
      <c r="E4" s="8">
        <v>33</v>
      </c>
      <c r="F4" s="8">
        <f t="shared" si="0"/>
        <v>26763</v>
      </c>
      <c r="G4" s="8"/>
      <c r="H4" s="8">
        <v>20</v>
      </c>
      <c r="I4" s="8"/>
      <c r="J4" s="6"/>
      <c r="K4" s="8">
        <f t="shared" si="1"/>
        <v>13</v>
      </c>
      <c r="L4" s="8">
        <v>0</v>
      </c>
      <c r="M4" s="12">
        <f t="shared" si="2"/>
        <v>0</v>
      </c>
    </row>
    <row r="5" spans="1:13" ht="26.4">
      <c r="A5" s="6" t="s">
        <v>425</v>
      </c>
      <c r="B5" s="6" t="s">
        <v>419</v>
      </c>
      <c r="C5" s="6" t="s">
        <v>426</v>
      </c>
      <c r="D5" s="7">
        <v>133</v>
      </c>
      <c r="E5" s="8">
        <v>126</v>
      </c>
      <c r="F5" s="8">
        <f t="shared" si="0"/>
        <v>16758</v>
      </c>
      <c r="G5" s="8"/>
      <c r="H5" s="8">
        <v>100</v>
      </c>
      <c r="I5" s="9"/>
      <c r="J5" s="6"/>
      <c r="K5" s="8">
        <f t="shared" si="1"/>
        <v>26</v>
      </c>
      <c r="L5" s="8">
        <v>0</v>
      </c>
      <c r="M5" s="12">
        <f t="shared" si="2"/>
        <v>0</v>
      </c>
    </row>
    <row r="6" spans="1:13" ht="39.6">
      <c r="A6" s="6" t="s">
        <v>427</v>
      </c>
      <c r="B6" s="6" t="s">
        <v>419</v>
      </c>
      <c r="C6" s="6" t="s">
        <v>428</v>
      </c>
      <c r="D6" s="7">
        <v>50.4</v>
      </c>
      <c r="E6" s="8">
        <v>218</v>
      </c>
      <c r="F6" s="8">
        <f t="shared" si="0"/>
        <v>10987.2</v>
      </c>
      <c r="G6" s="9"/>
      <c r="H6" s="8">
        <v>200</v>
      </c>
      <c r="I6" s="8"/>
      <c r="J6" s="6"/>
      <c r="K6" s="8">
        <f t="shared" si="1"/>
        <v>18</v>
      </c>
      <c r="L6" s="8">
        <v>0</v>
      </c>
      <c r="M6" s="12">
        <f t="shared" si="2"/>
        <v>0</v>
      </c>
    </row>
    <row r="7" spans="1:13" ht="39.6">
      <c r="A7" s="6" t="s">
        <v>429</v>
      </c>
      <c r="B7" s="6" t="s">
        <v>419</v>
      </c>
      <c r="C7" s="6" t="s">
        <v>428</v>
      </c>
      <c r="D7" s="7">
        <v>76</v>
      </c>
      <c r="E7" s="8">
        <v>49</v>
      </c>
      <c r="F7" s="8">
        <f t="shared" si="0"/>
        <v>3724</v>
      </c>
      <c r="G7" s="9"/>
      <c r="H7" s="8">
        <v>40</v>
      </c>
      <c r="I7" s="9"/>
      <c r="J7" s="6"/>
      <c r="K7" s="8">
        <f t="shared" si="1"/>
        <v>9</v>
      </c>
      <c r="L7" s="8">
        <v>0</v>
      </c>
      <c r="M7" s="12">
        <f t="shared" si="2"/>
        <v>0</v>
      </c>
    </row>
    <row r="8" spans="1:13" ht="26.4">
      <c r="A8" s="6" t="s">
        <v>430</v>
      </c>
      <c r="B8" s="6" t="s">
        <v>419</v>
      </c>
      <c r="C8" s="6" t="s">
        <v>431</v>
      </c>
      <c r="D8" s="7">
        <v>407.28</v>
      </c>
      <c r="E8" s="8">
        <v>95</v>
      </c>
      <c r="F8" s="8">
        <f t="shared" si="0"/>
        <v>38691.599999999999</v>
      </c>
      <c r="G8" s="8"/>
      <c r="H8" s="8">
        <v>100</v>
      </c>
      <c r="I8" s="8"/>
      <c r="J8" s="6"/>
      <c r="K8" s="8">
        <f t="shared" si="1"/>
        <v>-5</v>
      </c>
      <c r="L8" s="8">
        <f t="shared" ref="L8:L16" si="3">H8-E8</f>
        <v>5</v>
      </c>
      <c r="M8" s="12">
        <f t="shared" si="2"/>
        <v>2036.4</v>
      </c>
    </row>
    <row r="9" spans="1:13" ht="26.4">
      <c r="A9" s="6" t="s">
        <v>432</v>
      </c>
      <c r="B9" s="6" t="s">
        <v>419</v>
      </c>
      <c r="C9" s="6" t="s">
        <v>433</v>
      </c>
      <c r="D9" s="7">
        <v>714.57</v>
      </c>
      <c r="E9" s="8">
        <v>90</v>
      </c>
      <c r="F9" s="8">
        <f t="shared" si="0"/>
        <v>64311.3</v>
      </c>
      <c r="G9" s="8"/>
      <c r="H9" s="8">
        <v>150</v>
      </c>
      <c r="I9" s="8"/>
      <c r="J9" s="6"/>
      <c r="K9" s="8">
        <f t="shared" si="1"/>
        <v>-60</v>
      </c>
      <c r="L9" s="8">
        <f t="shared" si="3"/>
        <v>60</v>
      </c>
      <c r="M9" s="12">
        <f t="shared" si="2"/>
        <v>42874.2</v>
      </c>
    </row>
    <row r="10" spans="1:13" ht="26.4">
      <c r="A10" s="6" t="s">
        <v>434</v>
      </c>
      <c r="B10" s="6" t="s">
        <v>419</v>
      </c>
      <c r="C10" s="6" t="s">
        <v>435</v>
      </c>
      <c r="D10" s="7">
        <v>764.06</v>
      </c>
      <c r="E10" s="8">
        <v>52</v>
      </c>
      <c r="F10" s="8">
        <f t="shared" si="0"/>
        <v>39731.120000000003</v>
      </c>
      <c r="G10" s="8"/>
      <c r="H10" s="9"/>
      <c r="I10" s="8"/>
      <c r="J10" s="6"/>
      <c r="K10" s="8">
        <f t="shared" si="1"/>
        <v>52</v>
      </c>
      <c r="L10" s="8">
        <v>0</v>
      </c>
      <c r="M10" s="12">
        <f t="shared" si="2"/>
        <v>0</v>
      </c>
    </row>
    <row r="11" spans="1:13" ht="26.4">
      <c r="A11" s="6" t="s">
        <v>436</v>
      </c>
      <c r="B11" s="6" t="s">
        <v>419</v>
      </c>
      <c r="C11" s="6" t="s">
        <v>437</v>
      </c>
      <c r="D11" s="7">
        <v>526.27</v>
      </c>
      <c r="E11" s="8">
        <v>99</v>
      </c>
      <c r="F11" s="8">
        <f t="shared" si="0"/>
        <v>52100.73</v>
      </c>
      <c r="G11" s="9"/>
      <c r="H11" s="8">
        <v>100</v>
      </c>
      <c r="I11" s="8"/>
      <c r="J11" s="6"/>
      <c r="K11" s="8">
        <f t="shared" si="1"/>
        <v>-1</v>
      </c>
      <c r="L11" s="8">
        <f t="shared" si="3"/>
        <v>1</v>
      </c>
      <c r="M11" s="12">
        <f t="shared" si="2"/>
        <v>526.27</v>
      </c>
    </row>
    <row r="12" spans="1:13" ht="52.8">
      <c r="A12" s="6" t="s">
        <v>438</v>
      </c>
      <c r="B12" s="6" t="s">
        <v>419</v>
      </c>
      <c r="C12" s="6" t="s">
        <v>439</v>
      </c>
      <c r="D12" s="7">
        <v>874.32</v>
      </c>
      <c r="E12" s="8">
        <v>7</v>
      </c>
      <c r="F12" s="8">
        <f t="shared" si="0"/>
        <v>6120.24</v>
      </c>
      <c r="G12" s="8"/>
      <c r="H12" s="8">
        <v>100</v>
      </c>
      <c r="I12" s="9"/>
      <c r="J12" s="6"/>
      <c r="K12" s="8">
        <f t="shared" si="1"/>
        <v>-93</v>
      </c>
      <c r="L12" s="8">
        <f t="shared" si="3"/>
        <v>93</v>
      </c>
      <c r="M12" s="12">
        <f t="shared" si="2"/>
        <v>81311.759999999995</v>
      </c>
    </row>
    <row r="13" spans="1:13" ht="26.4">
      <c r="A13" s="6" t="s">
        <v>440</v>
      </c>
      <c r="B13" s="6" t="s">
        <v>419</v>
      </c>
      <c r="C13" s="6" t="s">
        <v>441</v>
      </c>
      <c r="D13" s="7">
        <v>2555.33</v>
      </c>
      <c r="E13" s="8">
        <v>6</v>
      </c>
      <c r="F13" s="8">
        <f t="shared" si="0"/>
        <v>15331.98</v>
      </c>
      <c r="G13" s="8"/>
      <c r="H13" s="8">
        <v>100</v>
      </c>
      <c r="I13" s="8"/>
      <c r="J13" s="6"/>
      <c r="K13" s="8">
        <f t="shared" si="1"/>
        <v>-94</v>
      </c>
      <c r="L13" s="8">
        <f t="shared" si="3"/>
        <v>94</v>
      </c>
      <c r="M13" s="12">
        <f t="shared" si="2"/>
        <v>240201.02</v>
      </c>
    </row>
    <row r="14" spans="1:13" ht="39.6">
      <c r="A14" s="6" t="s">
        <v>442</v>
      </c>
      <c r="B14" s="6" t="s">
        <v>419</v>
      </c>
      <c r="C14" s="6" t="s">
        <v>443</v>
      </c>
      <c r="D14" s="7">
        <v>210</v>
      </c>
      <c r="E14" s="8">
        <v>23</v>
      </c>
      <c r="F14" s="8">
        <f t="shared" si="0"/>
        <v>4830</v>
      </c>
      <c r="G14" s="8"/>
      <c r="H14" s="8">
        <v>30</v>
      </c>
      <c r="I14" s="8"/>
      <c r="J14" s="6"/>
      <c r="K14" s="8">
        <f t="shared" si="1"/>
        <v>-7</v>
      </c>
      <c r="L14" s="8">
        <f t="shared" si="3"/>
        <v>7</v>
      </c>
      <c r="M14" s="12">
        <f t="shared" si="2"/>
        <v>1470</v>
      </c>
    </row>
    <row r="15" spans="1:13" ht="26.4">
      <c r="A15" s="6" t="s">
        <v>444</v>
      </c>
      <c r="B15" s="6" t="s">
        <v>419</v>
      </c>
      <c r="C15" s="6" t="s">
        <v>445</v>
      </c>
      <c r="D15" s="7">
        <v>165</v>
      </c>
      <c r="E15" s="8">
        <v>1</v>
      </c>
      <c r="F15" s="8">
        <f t="shared" si="0"/>
        <v>165</v>
      </c>
      <c r="G15" s="8"/>
      <c r="H15" s="8">
        <v>30</v>
      </c>
      <c r="I15" s="8"/>
      <c r="J15" s="6"/>
      <c r="K15" s="8">
        <f t="shared" si="1"/>
        <v>-29</v>
      </c>
      <c r="L15" s="8">
        <f t="shared" si="3"/>
        <v>29</v>
      </c>
      <c r="M15" s="12">
        <f t="shared" si="2"/>
        <v>4785</v>
      </c>
    </row>
    <row r="16" spans="1:13" ht="26.4">
      <c r="A16" s="6" t="s">
        <v>446</v>
      </c>
      <c r="B16" s="6" t="s">
        <v>419</v>
      </c>
      <c r="C16" s="6" t="s">
        <v>447</v>
      </c>
      <c r="D16" s="7">
        <v>3008.47</v>
      </c>
      <c r="E16" s="8">
        <v>12</v>
      </c>
      <c r="F16" s="8">
        <f t="shared" si="0"/>
        <v>36101.64</v>
      </c>
      <c r="G16" s="9"/>
      <c r="H16" s="8">
        <v>15</v>
      </c>
      <c r="I16" s="9"/>
      <c r="J16" s="6"/>
      <c r="K16" s="8">
        <f t="shared" si="1"/>
        <v>-3</v>
      </c>
      <c r="L16" s="8">
        <f t="shared" si="3"/>
        <v>3</v>
      </c>
      <c r="M16" s="12">
        <f t="shared" si="2"/>
        <v>9025.41</v>
      </c>
    </row>
    <row r="17" spans="1:13" ht="26.4">
      <c r="A17" s="6" t="s">
        <v>448</v>
      </c>
      <c r="B17" s="6" t="s">
        <v>419</v>
      </c>
      <c r="C17" s="6" t="s">
        <v>449</v>
      </c>
      <c r="D17" s="7">
        <v>4593.47</v>
      </c>
      <c r="E17" s="8">
        <v>12</v>
      </c>
      <c r="F17" s="8">
        <f t="shared" si="0"/>
        <v>55121.64</v>
      </c>
      <c r="G17" s="9"/>
      <c r="H17" s="8">
        <v>10</v>
      </c>
      <c r="I17" s="9"/>
      <c r="J17" s="6"/>
      <c r="K17" s="8">
        <f t="shared" si="1"/>
        <v>2</v>
      </c>
      <c r="L17" s="8">
        <v>0</v>
      </c>
      <c r="M17" s="12">
        <f t="shared" si="2"/>
        <v>0</v>
      </c>
    </row>
    <row r="18" spans="1:13" ht="39.6">
      <c r="A18" s="6" t="s">
        <v>450</v>
      </c>
      <c r="B18" s="6" t="s">
        <v>419</v>
      </c>
      <c r="C18" s="6" t="s">
        <v>451</v>
      </c>
      <c r="D18" s="7">
        <v>3189.83</v>
      </c>
      <c r="E18" s="8">
        <v>38</v>
      </c>
      <c r="F18" s="8">
        <f t="shared" si="0"/>
        <v>121213.54</v>
      </c>
      <c r="G18" s="8"/>
      <c r="H18" s="8">
        <v>100</v>
      </c>
      <c r="I18" s="8"/>
      <c r="J18" s="6"/>
      <c r="K18" s="8">
        <f t="shared" si="1"/>
        <v>-62</v>
      </c>
      <c r="L18" s="8">
        <f t="shared" ref="L18:L25" si="4">H18-E18</f>
        <v>62</v>
      </c>
      <c r="M18" s="12">
        <f t="shared" si="2"/>
        <v>197769.46</v>
      </c>
    </row>
    <row r="19" spans="1:13" ht="39.6">
      <c r="A19" s="6" t="s">
        <v>452</v>
      </c>
      <c r="B19" s="6" t="s">
        <v>419</v>
      </c>
      <c r="C19" s="6" t="s">
        <v>453</v>
      </c>
      <c r="D19" s="7">
        <v>8396</v>
      </c>
      <c r="E19" s="8">
        <v>28</v>
      </c>
      <c r="F19" s="8">
        <f t="shared" si="0"/>
        <v>235088</v>
      </c>
      <c r="G19" s="9"/>
      <c r="H19" s="8">
        <v>30</v>
      </c>
      <c r="I19" s="8"/>
      <c r="J19" s="6"/>
      <c r="K19" s="8">
        <f t="shared" si="1"/>
        <v>-2</v>
      </c>
      <c r="L19" s="8">
        <f t="shared" si="4"/>
        <v>2</v>
      </c>
      <c r="M19" s="12">
        <f t="shared" si="2"/>
        <v>16792</v>
      </c>
    </row>
    <row r="20" spans="1:13" ht="39.6">
      <c r="A20" s="6" t="s">
        <v>454</v>
      </c>
      <c r="B20" s="6" t="s">
        <v>419</v>
      </c>
      <c r="C20" s="6" t="s">
        <v>455</v>
      </c>
      <c r="D20" s="7">
        <v>325</v>
      </c>
      <c r="E20" s="8">
        <v>16</v>
      </c>
      <c r="F20" s="8">
        <f t="shared" si="0"/>
        <v>5200</v>
      </c>
      <c r="G20" s="8"/>
      <c r="H20" s="8">
        <v>30</v>
      </c>
      <c r="I20" s="8"/>
      <c r="J20" s="6"/>
      <c r="K20" s="8">
        <f t="shared" si="1"/>
        <v>-14</v>
      </c>
      <c r="L20" s="8">
        <f t="shared" si="4"/>
        <v>14</v>
      </c>
      <c r="M20" s="12">
        <f t="shared" si="2"/>
        <v>4550</v>
      </c>
    </row>
    <row r="21" spans="1:13" ht="26.4">
      <c r="A21" s="6" t="s">
        <v>456</v>
      </c>
      <c r="B21" s="6" t="s">
        <v>419</v>
      </c>
      <c r="C21" s="6" t="s">
        <v>457</v>
      </c>
      <c r="D21" s="7">
        <v>1011.86</v>
      </c>
      <c r="E21" s="8">
        <v>51</v>
      </c>
      <c r="F21" s="8">
        <f t="shared" si="0"/>
        <v>51604.86</v>
      </c>
      <c r="G21" s="8"/>
      <c r="H21" s="8">
        <v>100</v>
      </c>
      <c r="I21" s="8"/>
      <c r="J21" s="6"/>
      <c r="K21" s="8">
        <f t="shared" si="1"/>
        <v>-49</v>
      </c>
      <c r="L21" s="8">
        <f t="shared" si="4"/>
        <v>49</v>
      </c>
      <c r="M21" s="12">
        <f t="shared" si="2"/>
        <v>49581.14</v>
      </c>
    </row>
    <row r="22" spans="1:13" ht="26.4">
      <c r="A22" s="6" t="s">
        <v>458</v>
      </c>
      <c r="B22" s="6" t="s">
        <v>419</v>
      </c>
      <c r="C22" s="6" t="s">
        <v>457</v>
      </c>
      <c r="D22" s="7">
        <v>866.94</v>
      </c>
      <c r="E22" s="8">
        <v>35</v>
      </c>
      <c r="F22" s="8">
        <f t="shared" si="0"/>
        <v>30342.9</v>
      </c>
      <c r="G22" s="8"/>
      <c r="H22" s="8">
        <v>100</v>
      </c>
      <c r="I22" s="8"/>
      <c r="J22" s="6"/>
      <c r="K22" s="8">
        <f t="shared" si="1"/>
        <v>-65</v>
      </c>
      <c r="L22" s="8">
        <f t="shared" si="4"/>
        <v>65</v>
      </c>
      <c r="M22" s="12">
        <f t="shared" si="2"/>
        <v>56351.1</v>
      </c>
    </row>
    <row r="23" spans="1:13" ht="26.4">
      <c r="A23" s="6" t="s">
        <v>459</v>
      </c>
      <c r="B23" s="6" t="s">
        <v>419</v>
      </c>
      <c r="C23" s="6" t="s">
        <v>460</v>
      </c>
      <c r="D23" s="7">
        <v>986.44</v>
      </c>
      <c r="E23" s="8">
        <v>10</v>
      </c>
      <c r="F23" s="8">
        <f t="shared" si="0"/>
        <v>9864.4</v>
      </c>
      <c r="G23" s="8"/>
      <c r="H23" s="8">
        <v>30</v>
      </c>
      <c r="I23" s="9"/>
      <c r="J23" s="6"/>
      <c r="K23" s="8">
        <f t="shared" si="1"/>
        <v>-20</v>
      </c>
      <c r="L23" s="8">
        <f t="shared" si="4"/>
        <v>20</v>
      </c>
      <c r="M23" s="12">
        <f t="shared" si="2"/>
        <v>19728.8</v>
      </c>
    </row>
    <row r="24" spans="1:13" ht="26.4">
      <c r="A24" s="6" t="s">
        <v>461</v>
      </c>
      <c r="B24" s="6" t="s">
        <v>419</v>
      </c>
      <c r="C24" s="6" t="s">
        <v>460</v>
      </c>
      <c r="D24" s="7">
        <v>846.35</v>
      </c>
      <c r="E24" s="8">
        <v>73</v>
      </c>
      <c r="F24" s="8">
        <f t="shared" si="0"/>
        <v>61783.55</v>
      </c>
      <c r="G24" s="8"/>
      <c r="H24" s="8">
        <v>100</v>
      </c>
      <c r="I24" s="9"/>
      <c r="J24" s="6"/>
      <c r="K24" s="8">
        <f t="shared" si="1"/>
        <v>-27</v>
      </c>
      <c r="L24" s="8">
        <f t="shared" si="4"/>
        <v>27</v>
      </c>
      <c r="M24" s="12">
        <f t="shared" si="2"/>
        <v>22851.45</v>
      </c>
    </row>
    <row r="25" spans="1:13" ht="26.4">
      <c r="A25" s="6" t="s">
        <v>462</v>
      </c>
      <c r="B25" s="6" t="s">
        <v>419</v>
      </c>
      <c r="C25" s="6" t="s">
        <v>463</v>
      </c>
      <c r="D25" s="7">
        <v>3328</v>
      </c>
      <c r="E25" s="8">
        <v>15</v>
      </c>
      <c r="F25" s="8">
        <f t="shared" si="0"/>
        <v>49920</v>
      </c>
      <c r="G25" s="9"/>
      <c r="H25" s="8">
        <v>20</v>
      </c>
      <c r="I25" s="8"/>
      <c r="J25" s="6"/>
      <c r="K25" s="8">
        <f t="shared" si="1"/>
        <v>-5</v>
      </c>
      <c r="L25" s="8">
        <f t="shared" si="4"/>
        <v>5</v>
      </c>
      <c r="M25" s="12">
        <f t="shared" si="2"/>
        <v>16640</v>
      </c>
    </row>
    <row r="26" spans="1:13">
      <c r="A26" s="31"/>
      <c r="B26" s="31"/>
      <c r="C26" s="31"/>
      <c r="D26" s="31"/>
      <c r="E26" s="31"/>
      <c r="F26" s="11">
        <f>SUM(F2:F25)</f>
        <v>1036170.96</v>
      </c>
      <c r="G26" s="10"/>
      <c r="H26" s="10"/>
      <c r="I26" s="10"/>
      <c r="J26" s="10"/>
      <c r="K26" s="10"/>
      <c r="L26" s="10"/>
      <c r="M26" s="11">
        <f>SUM(M2:M25)</f>
        <v>792380.75</v>
      </c>
    </row>
  </sheetData>
  <printOptions gridLines="1"/>
  <pageMargins left="0.23622047244094499" right="0.23622047244094499" top="0.74803149606299202" bottom="0.74803149606299202" header="0.31496062992126" footer="0.31496062992126"/>
  <pageSetup paperSize="9" scale="95" orientation="landscape" r:id="rId1"/>
  <headerFooter>
    <oddHeader>&amp;C&amp;F
&amp;A</oddHeader>
    <oddFooter>&amp;CPage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19"/>
  <sheetViews>
    <sheetView view="pageBreakPreview" zoomScaleNormal="100" workbookViewId="0">
      <pane ySplit="1" topLeftCell="A2" activePane="bottomLeft" state="frozen"/>
      <selection pane="bottomLeft" sqref="A1:XFD1"/>
    </sheetView>
  </sheetViews>
  <sheetFormatPr defaultColWidth="36.6640625" defaultRowHeight="13.8"/>
  <cols>
    <col min="1" max="1" width="33.33203125" style="1" customWidth="1"/>
    <col min="2" max="2" width="11.6640625" style="1" customWidth="1"/>
    <col min="3" max="3" width="12.21875" style="1" customWidth="1"/>
    <col min="4" max="4" width="12.88671875" style="1" customWidth="1"/>
    <col min="5" max="5" width="11.6640625" style="1" customWidth="1"/>
    <col min="6" max="6" width="12.44140625" style="1" customWidth="1"/>
    <col min="7" max="7" width="9.88671875" style="1" customWidth="1"/>
    <col min="8" max="8" width="8.44140625" style="1" customWidth="1"/>
    <col min="9" max="9" width="8.88671875" style="1" customWidth="1"/>
    <col min="10" max="10" width="9.5546875" style="1"/>
    <col min="11" max="32" width="9.109375" style="1" customWidth="1"/>
    <col min="33" max="16384" width="36.6640625" style="1"/>
  </cols>
  <sheetData>
    <row r="1" spans="1:13" s="2" customFormat="1" ht="75" customHeight="1">
      <c r="A1" s="92" t="s">
        <v>0</v>
      </c>
      <c r="B1" s="92" t="s">
        <v>1</v>
      </c>
      <c r="C1" s="92" t="s">
        <v>2</v>
      </c>
      <c r="D1" s="93" t="s">
        <v>3</v>
      </c>
      <c r="E1" s="92" t="s">
        <v>4</v>
      </c>
      <c r="F1" s="92" t="s">
        <v>5</v>
      </c>
      <c r="G1" s="95" t="s">
        <v>6</v>
      </c>
      <c r="H1" s="95" t="s">
        <v>7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</row>
    <row r="2" spans="1:13" ht="26.4">
      <c r="A2" s="6" t="s">
        <v>464</v>
      </c>
      <c r="B2" s="6" t="s">
        <v>419</v>
      </c>
      <c r="C2" s="6" t="s">
        <v>465</v>
      </c>
      <c r="D2" s="7">
        <v>1015.39</v>
      </c>
      <c r="E2" s="72">
        <v>1</v>
      </c>
      <c r="F2" s="8">
        <f t="shared" ref="F2:F18" si="0">D2*E2</f>
        <v>1015.39</v>
      </c>
      <c r="H2" s="1">
        <v>0</v>
      </c>
      <c r="K2" s="8">
        <f>E2+G2-H2-I2</f>
        <v>1</v>
      </c>
      <c r="L2" s="1">
        <v>0</v>
      </c>
      <c r="M2" s="12">
        <f t="shared" ref="M2:M18" si="1">L2*D2</f>
        <v>0</v>
      </c>
    </row>
    <row r="3" spans="1:13" ht="26.4">
      <c r="A3" s="6" t="s">
        <v>450</v>
      </c>
      <c r="B3" s="6" t="s">
        <v>419</v>
      </c>
      <c r="C3" s="6" t="s">
        <v>466</v>
      </c>
      <c r="D3" s="7">
        <v>3738.24</v>
      </c>
      <c r="E3" s="72">
        <v>7</v>
      </c>
      <c r="F3" s="8">
        <f t="shared" si="0"/>
        <v>26167.68</v>
      </c>
      <c r="H3" s="1">
        <v>0</v>
      </c>
      <c r="K3" s="8">
        <f t="shared" ref="K3:K18" si="2">E3+G3-H3-I3</f>
        <v>7</v>
      </c>
      <c r="L3" s="1">
        <v>0</v>
      </c>
      <c r="M3" s="12">
        <f t="shared" si="1"/>
        <v>0</v>
      </c>
    </row>
    <row r="4" spans="1:13" ht="26.4">
      <c r="A4" s="6" t="s">
        <v>467</v>
      </c>
      <c r="B4" s="6" t="s">
        <v>419</v>
      </c>
      <c r="C4" s="6" t="s">
        <v>468</v>
      </c>
      <c r="D4" s="7">
        <v>1098.0999999999999</v>
      </c>
      <c r="E4" s="72">
        <v>2</v>
      </c>
      <c r="F4" s="8">
        <f t="shared" si="0"/>
        <v>2196.1999999999998</v>
      </c>
      <c r="H4" s="1">
        <v>0</v>
      </c>
      <c r="K4" s="8">
        <f t="shared" si="2"/>
        <v>2</v>
      </c>
      <c r="L4" s="1">
        <v>0</v>
      </c>
      <c r="M4" s="12">
        <f t="shared" si="1"/>
        <v>0</v>
      </c>
    </row>
    <row r="5" spans="1:13" ht="26.4">
      <c r="A5" s="6" t="s">
        <v>469</v>
      </c>
      <c r="B5" s="6" t="s">
        <v>419</v>
      </c>
      <c r="C5" s="6" t="s">
        <v>470</v>
      </c>
      <c r="D5" s="7">
        <v>633.54</v>
      </c>
      <c r="E5" s="72">
        <v>3</v>
      </c>
      <c r="F5" s="8">
        <f t="shared" si="0"/>
        <v>1900.62</v>
      </c>
      <c r="H5" s="1">
        <v>0</v>
      </c>
      <c r="K5" s="8">
        <f t="shared" si="2"/>
        <v>3</v>
      </c>
      <c r="L5" s="1">
        <v>0</v>
      </c>
      <c r="M5" s="12">
        <f t="shared" si="1"/>
        <v>0</v>
      </c>
    </row>
    <row r="6" spans="1:13" ht="26.4">
      <c r="A6" s="6" t="s">
        <v>471</v>
      </c>
      <c r="B6" s="6" t="s">
        <v>419</v>
      </c>
      <c r="C6" s="6" t="s">
        <v>472</v>
      </c>
      <c r="D6" s="7">
        <v>6500.62</v>
      </c>
      <c r="E6" s="72">
        <v>6</v>
      </c>
      <c r="F6" s="8">
        <f t="shared" si="0"/>
        <v>39003.72</v>
      </c>
      <c r="H6" s="1">
        <v>0</v>
      </c>
      <c r="K6" s="8">
        <f t="shared" si="2"/>
        <v>6</v>
      </c>
      <c r="L6" s="1">
        <v>0</v>
      </c>
      <c r="M6" s="12">
        <f t="shared" si="1"/>
        <v>0</v>
      </c>
    </row>
    <row r="7" spans="1:13" ht="26.4">
      <c r="A7" s="6" t="s">
        <v>473</v>
      </c>
      <c r="B7" s="6" t="s">
        <v>419</v>
      </c>
      <c r="C7" s="6" t="s">
        <v>474</v>
      </c>
      <c r="D7" s="7">
        <v>5200.33</v>
      </c>
      <c r="E7" s="72">
        <v>8</v>
      </c>
      <c r="F7" s="8">
        <f t="shared" si="0"/>
        <v>41602.639999999999</v>
      </c>
      <c r="H7" s="1">
        <v>0</v>
      </c>
      <c r="K7" s="8">
        <f t="shared" si="2"/>
        <v>8</v>
      </c>
      <c r="L7" s="1">
        <v>0</v>
      </c>
      <c r="M7" s="12">
        <f t="shared" si="1"/>
        <v>0</v>
      </c>
    </row>
    <row r="8" spans="1:13" ht="26.4">
      <c r="A8" s="6" t="s">
        <v>475</v>
      </c>
      <c r="B8" s="6" t="s">
        <v>419</v>
      </c>
      <c r="C8" s="6" t="s">
        <v>476</v>
      </c>
      <c r="D8" s="7">
        <v>18251.990000000002</v>
      </c>
      <c r="E8" s="72">
        <v>4</v>
      </c>
      <c r="F8" s="8">
        <f t="shared" si="0"/>
        <v>73007.960000000006</v>
      </c>
      <c r="H8" s="1">
        <v>0</v>
      </c>
      <c r="K8" s="8">
        <f t="shared" si="2"/>
        <v>4</v>
      </c>
      <c r="L8" s="1">
        <v>0</v>
      </c>
      <c r="M8" s="12">
        <f t="shared" si="1"/>
        <v>0</v>
      </c>
    </row>
    <row r="9" spans="1:13" ht="39.6">
      <c r="A9" s="6" t="s">
        <v>477</v>
      </c>
      <c r="B9" s="6" t="s">
        <v>419</v>
      </c>
      <c r="C9" s="6" t="s">
        <v>478</v>
      </c>
      <c r="D9" s="7">
        <v>11537.23</v>
      </c>
      <c r="E9" s="72">
        <v>4</v>
      </c>
      <c r="F9" s="8">
        <f t="shared" si="0"/>
        <v>46148.92</v>
      </c>
      <c r="H9" s="1">
        <v>0</v>
      </c>
      <c r="K9" s="8">
        <f t="shared" si="2"/>
        <v>4</v>
      </c>
      <c r="L9" s="1">
        <v>0</v>
      </c>
      <c r="M9" s="12">
        <f t="shared" si="1"/>
        <v>0</v>
      </c>
    </row>
    <row r="10" spans="1:13" ht="26.4">
      <c r="A10" s="6" t="s">
        <v>479</v>
      </c>
      <c r="B10" s="6" t="s">
        <v>419</v>
      </c>
      <c r="C10" s="6" t="s">
        <v>480</v>
      </c>
      <c r="D10" s="7">
        <v>1248.01</v>
      </c>
      <c r="E10" s="72">
        <v>30</v>
      </c>
      <c r="F10" s="8">
        <f t="shared" si="0"/>
        <v>37440.300000000003</v>
      </c>
      <c r="H10" s="1">
        <v>0</v>
      </c>
      <c r="K10" s="8">
        <f t="shared" si="2"/>
        <v>30</v>
      </c>
      <c r="L10" s="1">
        <v>0</v>
      </c>
      <c r="M10" s="12">
        <f t="shared" si="1"/>
        <v>0</v>
      </c>
    </row>
    <row r="11" spans="1:13" ht="26.4">
      <c r="A11" s="6" t="s">
        <v>481</v>
      </c>
      <c r="B11" s="6" t="s">
        <v>419</v>
      </c>
      <c r="C11" s="6" t="s">
        <v>482</v>
      </c>
      <c r="D11" s="7">
        <v>384.68</v>
      </c>
      <c r="E11" s="72">
        <v>30</v>
      </c>
      <c r="F11" s="8">
        <f t="shared" si="0"/>
        <v>11540.4</v>
      </c>
      <c r="H11" s="1">
        <v>0</v>
      </c>
      <c r="K11" s="8">
        <f t="shared" si="2"/>
        <v>30</v>
      </c>
      <c r="L11" s="1">
        <v>0</v>
      </c>
      <c r="M11" s="12">
        <f t="shared" si="1"/>
        <v>0</v>
      </c>
    </row>
    <row r="12" spans="1:13" ht="26.4">
      <c r="A12" s="6" t="s">
        <v>483</v>
      </c>
      <c r="B12" s="6" t="s">
        <v>419</v>
      </c>
      <c r="C12" s="6" t="s">
        <v>484</v>
      </c>
      <c r="D12" s="7">
        <v>3639.12</v>
      </c>
      <c r="E12" s="72">
        <v>15</v>
      </c>
      <c r="F12" s="8">
        <f t="shared" si="0"/>
        <v>54586.8</v>
      </c>
      <c r="H12" s="1">
        <v>0</v>
      </c>
      <c r="K12" s="8">
        <f t="shared" si="2"/>
        <v>15</v>
      </c>
      <c r="L12" s="1">
        <v>0</v>
      </c>
      <c r="M12" s="12">
        <f t="shared" si="1"/>
        <v>0</v>
      </c>
    </row>
    <row r="13" spans="1:13" ht="26.4">
      <c r="A13" s="6" t="s">
        <v>485</v>
      </c>
      <c r="B13" s="6" t="s">
        <v>419</v>
      </c>
      <c r="C13" s="6" t="s">
        <v>486</v>
      </c>
      <c r="D13" s="7">
        <v>831.9</v>
      </c>
      <c r="E13" s="72">
        <v>26</v>
      </c>
      <c r="F13" s="8">
        <f t="shared" si="0"/>
        <v>21629.4</v>
      </c>
      <c r="H13" s="1">
        <v>0</v>
      </c>
      <c r="K13" s="8">
        <f t="shared" si="2"/>
        <v>26</v>
      </c>
      <c r="L13" s="1">
        <v>0</v>
      </c>
      <c r="M13" s="12">
        <f t="shared" si="1"/>
        <v>0</v>
      </c>
    </row>
    <row r="14" spans="1:13" ht="26.4">
      <c r="A14" s="6" t="s">
        <v>487</v>
      </c>
      <c r="B14" s="6" t="s">
        <v>419</v>
      </c>
      <c r="C14" s="6" t="s">
        <v>488</v>
      </c>
      <c r="D14" s="7">
        <v>415.95</v>
      </c>
      <c r="E14" s="72">
        <v>5</v>
      </c>
      <c r="F14" s="8">
        <f t="shared" si="0"/>
        <v>2079.75</v>
      </c>
      <c r="H14" s="1">
        <v>0</v>
      </c>
      <c r="K14" s="8">
        <f t="shared" si="2"/>
        <v>5</v>
      </c>
      <c r="L14" s="1">
        <v>0</v>
      </c>
      <c r="M14" s="12">
        <f t="shared" si="1"/>
        <v>0</v>
      </c>
    </row>
    <row r="15" spans="1:13" ht="26.4">
      <c r="A15" s="6" t="s">
        <v>489</v>
      </c>
      <c r="B15" s="6" t="s">
        <v>419</v>
      </c>
      <c r="C15" s="6" t="s">
        <v>490</v>
      </c>
      <c r="D15" s="7">
        <v>4492.8999999999996</v>
      </c>
      <c r="E15" s="72">
        <v>3</v>
      </c>
      <c r="F15" s="8">
        <f t="shared" si="0"/>
        <v>13478.7</v>
      </c>
      <c r="H15" s="1">
        <v>0</v>
      </c>
      <c r="K15" s="8">
        <f t="shared" si="2"/>
        <v>3</v>
      </c>
      <c r="L15" s="1">
        <v>0</v>
      </c>
      <c r="M15" s="12">
        <f t="shared" si="1"/>
        <v>0</v>
      </c>
    </row>
    <row r="16" spans="1:13" ht="26.4">
      <c r="A16" s="6" t="s">
        <v>491</v>
      </c>
      <c r="B16" s="6" t="s">
        <v>419</v>
      </c>
      <c r="C16" s="6" t="s">
        <v>488</v>
      </c>
      <c r="D16" s="7">
        <v>374.39</v>
      </c>
      <c r="E16" s="72">
        <v>4</v>
      </c>
      <c r="F16" s="8">
        <f t="shared" si="0"/>
        <v>1497.56</v>
      </c>
      <c r="H16" s="1">
        <v>0</v>
      </c>
      <c r="K16" s="8">
        <f t="shared" si="2"/>
        <v>4</v>
      </c>
      <c r="L16" s="1">
        <v>0</v>
      </c>
      <c r="M16" s="12">
        <f t="shared" si="1"/>
        <v>0</v>
      </c>
    </row>
    <row r="17" spans="1:13" ht="26.4">
      <c r="A17" s="6" t="s">
        <v>492</v>
      </c>
      <c r="B17" s="6" t="s">
        <v>419</v>
      </c>
      <c r="C17" s="6" t="s">
        <v>493</v>
      </c>
      <c r="D17" s="7">
        <v>3072.66</v>
      </c>
      <c r="E17" s="72">
        <v>4</v>
      </c>
      <c r="F17" s="8">
        <f t="shared" si="0"/>
        <v>12290.64</v>
      </c>
      <c r="H17" s="1">
        <v>0</v>
      </c>
      <c r="K17" s="8">
        <f t="shared" si="2"/>
        <v>4</v>
      </c>
      <c r="L17" s="1">
        <v>0</v>
      </c>
      <c r="M17" s="12">
        <f t="shared" si="1"/>
        <v>0</v>
      </c>
    </row>
    <row r="18" spans="1:13" ht="26.4">
      <c r="A18" s="6" t="s">
        <v>494</v>
      </c>
      <c r="B18" s="6" t="s">
        <v>419</v>
      </c>
      <c r="C18" s="6" t="s">
        <v>495</v>
      </c>
      <c r="D18" s="7">
        <v>2387.14</v>
      </c>
      <c r="E18" s="72">
        <v>14</v>
      </c>
      <c r="F18" s="8">
        <f t="shared" si="0"/>
        <v>33419.96</v>
      </c>
      <c r="H18" s="1">
        <v>0</v>
      </c>
      <c r="K18" s="8">
        <f t="shared" si="2"/>
        <v>14</v>
      </c>
      <c r="L18" s="1">
        <v>0</v>
      </c>
      <c r="M18" s="12">
        <f t="shared" si="1"/>
        <v>0</v>
      </c>
    </row>
    <row r="19" spans="1:13">
      <c r="A19" s="31"/>
      <c r="B19" s="31"/>
      <c r="C19" s="31"/>
      <c r="D19" s="31"/>
      <c r="E19" s="31"/>
      <c r="F19" s="11">
        <f>SUM(F2:F18)</f>
        <v>419006.64</v>
      </c>
      <c r="G19" s="10"/>
      <c r="H19" s="10"/>
      <c r="I19" s="10"/>
      <c r="J19" s="10"/>
      <c r="K19" s="10"/>
      <c r="L19" s="10"/>
      <c r="M19" s="11">
        <f>SUM(M2:M18)</f>
        <v>0</v>
      </c>
    </row>
  </sheetData>
  <printOptions gridLines="1"/>
  <pageMargins left="0.23622047244094499" right="0.23622047244094499" top="0.74803149606299202" bottom="0.56999999999999995" header="0.31496062992126" footer="0.31496062992126"/>
  <pageSetup paperSize="9" scale="90" orientation="landscape" r:id="rId1"/>
  <headerFooter>
    <oddHeader>&amp;C&amp;F
&amp;A</oddHeader>
    <oddFooter>&amp;CPage &amp;P of &amp;N</oddFooter>
  </headerFooter>
  <rowBreaks count="2" manualBreakCount="2">
    <brk id="19" max="16383" man="1"/>
    <brk id="2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96"/>
  <sheetViews>
    <sheetView view="pageBreakPreview" zoomScaleNormal="100" workbookViewId="0">
      <pane ySplit="1" topLeftCell="A77" activePane="bottomLeft" state="frozen"/>
      <selection pane="bottomLeft" sqref="A1:XFD1"/>
    </sheetView>
  </sheetViews>
  <sheetFormatPr defaultColWidth="9.109375" defaultRowHeight="14.4"/>
  <cols>
    <col min="1" max="1" width="32.33203125" customWidth="1"/>
    <col min="10" max="10" width="9.5546875"/>
  </cols>
  <sheetData>
    <row r="1" spans="1:13" s="2" customFormat="1" ht="76.05" customHeight="1">
      <c r="A1" s="92" t="s">
        <v>0</v>
      </c>
      <c r="B1" s="92" t="s">
        <v>1</v>
      </c>
      <c r="C1" s="92" t="s">
        <v>2</v>
      </c>
      <c r="D1" s="93" t="s">
        <v>3</v>
      </c>
      <c r="E1" s="92" t="s">
        <v>4</v>
      </c>
      <c r="F1" s="92" t="s">
        <v>5</v>
      </c>
      <c r="G1" s="95" t="s">
        <v>6</v>
      </c>
      <c r="H1" s="95" t="s">
        <v>7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</row>
    <row r="2" spans="1:13" ht="26.4">
      <c r="A2" s="13" t="s">
        <v>496</v>
      </c>
      <c r="B2" s="13" t="s">
        <v>155</v>
      </c>
      <c r="C2" s="13" t="s">
        <v>497</v>
      </c>
      <c r="D2" s="7">
        <v>7</v>
      </c>
      <c r="E2" s="8">
        <v>145</v>
      </c>
      <c r="F2" s="8">
        <f>D2*E2</f>
        <v>1015</v>
      </c>
      <c r="G2" s="9"/>
      <c r="H2" s="8">
        <v>50</v>
      </c>
      <c r="I2" s="9"/>
      <c r="J2" s="9"/>
      <c r="K2" s="8">
        <f>E2+G2-H2-I2</f>
        <v>95</v>
      </c>
      <c r="L2" s="8">
        <v>0</v>
      </c>
      <c r="M2" s="12">
        <f>L2*D2</f>
        <v>0</v>
      </c>
    </row>
    <row r="3" spans="1:13" ht="24" customHeight="1">
      <c r="A3" s="13" t="s">
        <v>498</v>
      </c>
      <c r="B3" s="13" t="s">
        <v>155</v>
      </c>
      <c r="C3" s="13" t="s">
        <v>499</v>
      </c>
      <c r="D3" s="7">
        <v>110</v>
      </c>
      <c r="E3" s="8">
        <v>11</v>
      </c>
      <c r="F3" s="8">
        <f t="shared" ref="F3:F34" si="0">D3*E3</f>
        <v>1210</v>
      </c>
      <c r="G3" s="9"/>
      <c r="H3" s="8">
        <v>20</v>
      </c>
      <c r="I3" s="9"/>
      <c r="J3" s="9"/>
      <c r="K3" s="8">
        <f t="shared" ref="K3:K34" si="1">E3+G3-H3-I3</f>
        <v>-9</v>
      </c>
      <c r="L3" s="8">
        <f>H3-E3</f>
        <v>9</v>
      </c>
      <c r="M3" s="12">
        <f t="shared" ref="M3:M34" si="2">L3*D3</f>
        <v>990</v>
      </c>
    </row>
    <row r="4" spans="1:13" ht="26.4">
      <c r="A4" s="13" t="s">
        <v>500</v>
      </c>
      <c r="B4" s="13" t="s">
        <v>155</v>
      </c>
      <c r="C4" s="13" t="s">
        <v>499</v>
      </c>
      <c r="D4" s="7">
        <v>110</v>
      </c>
      <c r="E4" s="8">
        <v>15</v>
      </c>
      <c r="F4" s="8">
        <f t="shared" si="0"/>
        <v>1650</v>
      </c>
      <c r="G4" s="9"/>
      <c r="H4" s="8">
        <v>10</v>
      </c>
      <c r="I4" s="9"/>
      <c r="J4" s="9"/>
      <c r="K4" s="8">
        <f t="shared" si="1"/>
        <v>5</v>
      </c>
      <c r="L4" s="8">
        <v>0</v>
      </c>
      <c r="M4" s="12">
        <f t="shared" si="2"/>
        <v>0</v>
      </c>
    </row>
    <row r="5" spans="1:13" ht="26.4">
      <c r="A5" s="13" t="s">
        <v>501</v>
      </c>
      <c r="B5" s="13" t="s">
        <v>155</v>
      </c>
      <c r="C5" s="13" t="s">
        <v>499</v>
      </c>
      <c r="D5" s="7">
        <v>110</v>
      </c>
      <c r="E5" s="8">
        <v>18</v>
      </c>
      <c r="F5" s="8">
        <f t="shared" si="0"/>
        <v>1980</v>
      </c>
      <c r="G5" s="9"/>
      <c r="H5" s="8">
        <v>10</v>
      </c>
      <c r="I5" s="9"/>
      <c r="J5" s="9"/>
      <c r="K5" s="8">
        <f t="shared" si="1"/>
        <v>8</v>
      </c>
      <c r="L5" s="8">
        <v>0</v>
      </c>
      <c r="M5" s="12">
        <f t="shared" si="2"/>
        <v>0</v>
      </c>
    </row>
    <row r="6" spans="1:13" ht="39.6">
      <c r="A6" s="13" t="s">
        <v>502</v>
      </c>
      <c r="B6" s="13" t="s">
        <v>155</v>
      </c>
      <c r="C6" s="13" t="s">
        <v>503</v>
      </c>
      <c r="D6" s="7">
        <v>110</v>
      </c>
      <c r="E6" s="8">
        <v>11</v>
      </c>
      <c r="F6" s="8">
        <f t="shared" si="0"/>
        <v>1210</v>
      </c>
      <c r="G6" s="9"/>
      <c r="H6" s="8">
        <v>10</v>
      </c>
      <c r="I6" s="9"/>
      <c r="J6" s="9"/>
      <c r="K6" s="8">
        <f t="shared" si="1"/>
        <v>1</v>
      </c>
      <c r="L6" s="8">
        <v>0</v>
      </c>
      <c r="M6" s="12">
        <f t="shared" si="2"/>
        <v>0</v>
      </c>
    </row>
    <row r="7" spans="1:13" ht="26.4">
      <c r="A7" s="13" t="s">
        <v>504</v>
      </c>
      <c r="B7" s="13" t="s">
        <v>155</v>
      </c>
      <c r="C7" s="13" t="s">
        <v>505</v>
      </c>
      <c r="D7" s="7">
        <v>160</v>
      </c>
      <c r="E7" s="8">
        <v>37</v>
      </c>
      <c r="F7" s="8">
        <f t="shared" si="0"/>
        <v>5920</v>
      </c>
      <c r="G7" s="9"/>
      <c r="H7" s="8">
        <v>30</v>
      </c>
      <c r="I7" s="9"/>
      <c r="J7" s="9"/>
      <c r="K7" s="8">
        <f t="shared" si="1"/>
        <v>7</v>
      </c>
      <c r="L7" s="8">
        <v>0</v>
      </c>
      <c r="M7" s="12">
        <f t="shared" si="2"/>
        <v>0</v>
      </c>
    </row>
    <row r="8" spans="1:13" ht="26.4">
      <c r="A8" s="13" t="s">
        <v>506</v>
      </c>
      <c r="B8" s="13" t="s">
        <v>155</v>
      </c>
      <c r="C8" s="13" t="s">
        <v>505</v>
      </c>
      <c r="D8" s="7">
        <v>160</v>
      </c>
      <c r="E8" s="8">
        <v>27</v>
      </c>
      <c r="F8" s="8">
        <f t="shared" si="0"/>
        <v>4320</v>
      </c>
      <c r="G8" s="9"/>
      <c r="H8" s="8">
        <v>30</v>
      </c>
      <c r="I8" s="9"/>
      <c r="J8" s="9"/>
      <c r="K8" s="8">
        <f t="shared" si="1"/>
        <v>-3</v>
      </c>
      <c r="L8" s="8">
        <f t="shared" ref="L8:L10" si="3">H8-E8</f>
        <v>3</v>
      </c>
      <c r="M8" s="12">
        <f t="shared" si="2"/>
        <v>480</v>
      </c>
    </row>
    <row r="9" spans="1:13" ht="39.6">
      <c r="A9" s="13" t="s">
        <v>507</v>
      </c>
      <c r="B9" s="13" t="s">
        <v>155</v>
      </c>
      <c r="C9" s="13" t="s">
        <v>508</v>
      </c>
      <c r="D9" s="7">
        <v>500</v>
      </c>
      <c r="E9" s="8">
        <v>2</v>
      </c>
      <c r="F9" s="8">
        <f t="shared" si="0"/>
        <v>1000</v>
      </c>
      <c r="G9" s="9"/>
      <c r="H9" s="8">
        <v>5</v>
      </c>
      <c r="I9" s="9"/>
      <c r="J9" s="9"/>
      <c r="K9" s="8">
        <f t="shared" si="1"/>
        <v>-3</v>
      </c>
      <c r="L9" s="8">
        <f t="shared" si="3"/>
        <v>3</v>
      </c>
      <c r="M9" s="12">
        <f t="shared" si="2"/>
        <v>1500</v>
      </c>
    </row>
    <row r="10" spans="1:13" ht="39.6">
      <c r="A10" s="13" t="s">
        <v>509</v>
      </c>
      <c r="B10" s="13" t="s">
        <v>155</v>
      </c>
      <c r="C10" s="13" t="s">
        <v>510</v>
      </c>
      <c r="D10" s="7">
        <v>800</v>
      </c>
      <c r="E10" s="8">
        <v>2</v>
      </c>
      <c r="F10" s="8">
        <f t="shared" si="0"/>
        <v>1600</v>
      </c>
      <c r="G10" s="9"/>
      <c r="H10" s="8">
        <v>2</v>
      </c>
      <c r="I10" s="9"/>
      <c r="J10" s="9"/>
      <c r="K10" s="8">
        <f t="shared" si="1"/>
        <v>0</v>
      </c>
      <c r="L10" s="8">
        <f t="shared" si="3"/>
        <v>0</v>
      </c>
      <c r="M10" s="12">
        <f t="shared" si="2"/>
        <v>0</v>
      </c>
    </row>
    <row r="11" spans="1:13" ht="26.4">
      <c r="A11" s="13" t="s">
        <v>511</v>
      </c>
      <c r="B11" s="13" t="s">
        <v>155</v>
      </c>
      <c r="C11" s="13" t="s">
        <v>512</v>
      </c>
      <c r="D11" s="7">
        <v>80</v>
      </c>
      <c r="E11" s="8">
        <v>256</v>
      </c>
      <c r="F11" s="8">
        <f t="shared" si="0"/>
        <v>20480</v>
      </c>
      <c r="G11" s="9"/>
      <c r="H11" s="8">
        <v>50</v>
      </c>
      <c r="I11" s="9"/>
      <c r="J11" s="9"/>
      <c r="K11" s="8">
        <f t="shared" si="1"/>
        <v>206</v>
      </c>
      <c r="L11" s="8">
        <v>0</v>
      </c>
      <c r="M11" s="12">
        <f t="shared" si="2"/>
        <v>0</v>
      </c>
    </row>
    <row r="12" spans="1:13" ht="26.4">
      <c r="A12" s="13" t="s">
        <v>513</v>
      </c>
      <c r="B12" s="13" t="s">
        <v>155</v>
      </c>
      <c r="C12" s="13" t="s">
        <v>514</v>
      </c>
      <c r="D12" s="7">
        <v>63</v>
      </c>
      <c r="E12" s="8">
        <v>5</v>
      </c>
      <c r="F12" s="8">
        <f t="shared" si="0"/>
        <v>315</v>
      </c>
      <c r="G12" s="9"/>
      <c r="H12" s="8">
        <v>5</v>
      </c>
      <c r="I12" s="9"/>
      <c r="J12" s="9"/>
      <c r="K12" s="8">
        <f t="shared" si="1"/>
        <v>0</v>
      </c>
      <c r="L12" s="8">
        <f t="shared" ref="L12:L16" si="4">H12-E12</f>
        <v>0</v>
      </c>
      <c r="M12" s="12">
        <f t="shared" si="2"/>
        <v>0</v>
      </c>
    </row>
    <row r="13" spans="1:13" ht="26.4">
      <c r="A13" s="13" t="s">
        <v>515</v>
      </c>
      <c r="B13" s="13" t="s">
        <v>155</v>
      </c>
      <c r="C13" s="13" t="s">
        <v>516</v>
      </c>
      <c r="D13" s="7">
        <v>85</v>
      </c>
      <c r="E13" s="8">
        <v>2</v>
      </c>
      <c r="F13" s="8">
        <f t="shared" si="0"/>
        <v>170</v>
      </c>
      <c r="G13" s="9"/>
      <c r="H13" s="8">
        <v>10</v>
      </c>
      <c r="I13" s="9"/>
      <c r="J13" s="9"/>
      <c r="K13" s="8">
        <f t="shared" si="1"/>
        <v>-8</v>
      </c>
      <c r="L13" s="8">
        <f t="shared" si="4"/>
        <v>8</v>
      </c>
      <c r="M13" s="12">
        <f t="shared" si="2"/>
        <v>680</v>
      </c>
    </row>
    <row r="14" spans="1:13" ht="26.4">
      <c r="A14" s="13" t="s">
        <v>517</v>
      </c>
      <c r="B14" s="13" t="s">
        <v>155</v>
      </c>
      <c r="C14" s="13" t="s">
        <v>516</v>
      </c>
      <c r="D14" s="7">
        <v>85</v>
      </c>
      <c r="E14" s="8">
        <v>1</v>
      </c>
      <c r="F14" s="8">
        <f t="shared" si="0"/>
        <v>85</v>
      </c>
      <c r="G14" s="9"/>
      <c r="H14" s="8">
        <v>10</v>
      </c>
      <c r="I14" s="9"/>
      <c r="J14" s="9"/>
      <c r="K14" s="8">
        <f t="shared" si="1"/>
        <v>-9</v>
      </c>
      <c r="L14" s="8">
        <f t="shared" si="4"/>
        <v>9</v>
      </c>
      <c r="M14" s="12">
        <f t="shared" si="2"/>
        <v>765</v>
      </c>
    </row>
    <row r="15" spans="1:13" ht="26.4">
      <c r="A15" s="13" t="s">
        <v>518</v>
      </c>
      <c r="B15" s="13" t="s">
        <v>155</v>
      </c>
      <c r="C15" s="13" t="s">
        <v>519</v>
      </c>
      <c r="D15" s="7">
        <v>175</v>
      </c>
      <c r="E15" s="8">
        <v>10</v>
      </c>
      <c r="F15" s="8">
        <f t="shared" si="0"/>
        <v>1750</v>
      </c>
      <c r="G15" s="9"/>
      <c r="H15" s="8">
        <v>10</v>
      </c>
      <c r="I15" s="9"/>
      <c r="J15" s="9"/>
      <c r="K15" s="8">
        <f t="shared" si="1"/>
        <v>0</v>
      </c>
      <c r="L15" s="8">
        <f t="shared" si="4"/>
        <v>0</v>
      </c>
      <c r="M15" s="12">
        <f t="shared" si="2"/>
        <v>0</v>
      </c>
    </row>
    <row r="16" spans="1:13" ht="26.4">
      <c r="A16" s="13" t="s">
        <v>520</v>
      </c>
      <c r="B16" s="13" t="s">
        <v>155</v>
      </c>
      <c r="C16" s="13" t="s">
        <v>519</v>
      </c>
      <c r="D16" s="7">
        <v>98</v>
      </c>
      <c r="E16" s="8">
        <v>5</v>
      </c>
      <c r="F16" s="8">
        <f t="shared" si="0"/>
        <v>490</v>
      </c>
      <c r="G16" s="9"/>
      <c r="H16" s="8">
        <v>10</v>
      </c>
      <c r="I16" s="9"/>
      <c r="J16" s="9"/>
      <c r="K16" s="8">
        <f t="shared" si="1"/>
        <v>-5</v>
      </c>
      <c r="L16" s="8">
        <f t="shared" si="4"/>
        <v>5</v>
      </c>
      <c r="M16" s="12">
        <f t="shared" si="2"/>
        <v>490</v>
      </c>
    </row>
    <row r="17" spans="1:13" ht="26.4">
      <c r="A17" s="13" t="s">
        <v>521</v>
      </c>
      <c r="B17" s="13" t="s">
        <v>155</v>
      </c>
      <c r="C17" s="13" t="s">
        <v>519</v>
      </c>
      <c r="D17" s="7">
        <v>2</v>
      </c>
      <c r="E17" s="8">
        <v>20</v>
      </c>
      <c r="F17" s="8">
        <f t="shared" si="0"/>
        <v>40</v>
      </c>
      <c r="G17" s="9"/>
      <c r="H17" s="8">
        <v>5</v>
      </c>
      <c r="I17" s="9"/>
      <c r="J17" s="9"/>
      <c r="K17" s="8">
        <f t="shared" si="1"/>
        <v>15</v>
      </c>
      <c r="L17" s="8">
        <v>0</v>
      </c>
      <c r="M17" s="12">
        <f t="shared" si="2"/>
        <v>0</v>
      </c>
    </row>
    <row r="18" spans="1:13" ht="26.4">
      <c r="A18" s="13" t="s">
        <v>522</v>
      </c>
      <c r="B18" s="13" t="s">
        <v>155</v>
      </c>
      <c r="C18" s="13" t="s">
        <v>519</v>
      </c>
      <c r="D18" s="7">
        <v>120</v>
      </c>
      <c r="E18" s="8">
        <v>17</v>
      </c>
      <c r="F18" s="8">
        <f t="shared" si="0"/>
        <v>2040</v>
      </c>
      <c r="G18" s="9"/>
      <c r="H18" s="8">
        <v>10</v>
      </c>
      <c r="I18" s="9"/>
      <c r="J18" s="9"/>
      <c r="K18" s="8">
        <f t="shared" si="1"/>
        <v>7</v>
      </c>
      <c r="L18" s="8">
        <v>0</v>
      </c>
      <c r="M18" s="12">
        <f t="shared" si="2"/>
        <v>0</v>
      </c>
    </row>
    <row r="19" spans="1:13" ht="26.4">
      <c r="A19" s="13" t="s">
        <v>523</v>
      </c>
      <c r="B19" s="13" t="s">
        <v>155</v>
      </c>
      <c r="C19" s="13" t="s">
        <v>519</v>
      </c>
      <c r="D19" s="7">
        <v>120</v>
      </c>
      <c r="E19" s="8">
        <v>0</v>
      </c>
      <c r="F19" s="8">
        <f t="shared" si="0"/>
        <v>0</v>
      </c>
      <c r="G19" s="9"/>
      <c r="H19" s="8">
        <v>2</v>
      </c>
      <c r="I19" s="9"/>
      <c r="J19" s="9"/>
      <c r="K19" s="8">
        <f t="shared" si="1"/>
        <v>-2</v>
      </c>
      <c r="L19" s="8">
        <f>H19-E19</f>
        <v>2</v>
      </c>
      <c r="M19" s="12">
        <f t="shared" si="2"/>
        <v>240</v>
      </c>
    </row>
    <row r="20" spans="1:13" ht="26.4">
      <c r="A20" s="13" t="s">
        <v>524</v>
      </c>
      <c r="B20" s="13" t="s">
        <v>155</v>
      </c>
      <c r="C20" s="13" t="s">
        <v>519</v>
      </c>
      <c r="D20" s="7">
        <v>130</v>
      </c>
      <c r="E20" s="8">
        <v>16</v>
      </c>
      <c r="F20" s="8">
        <f t="shared" si="0"/>
        <v>2080</v>
      </c>
      <c r="G20" s="9"/>
      <c r="H20" s="8">
        <v>10</v>
      </c>
      <c r="I20" s="9"/>
      <c r="J20" s="9"/>
      <c r="K20" s="8">
        <f t="shared" si="1"/>
        <v>6</v>
      </c>
      <c r="L20" s="8">
        <v>0</v>
      </c>
      <c r="M20" s="12">
        <f t="shared" si="2"/>
        <v>0</v>
      </c>
    </row>
    <row r="21" spans="1:13" ht="26.4">
      <c r="A21" s="13" t="s">
        <v>525</v>
      </c>
      <c r="B21" s="13" t="s">
        <v>155</v>
      </c>
      <c r="C21" s="13" t="s">
        <v>519</v>
      </c>
      <c r="D21" s="7">
        <v>72</v>
      </c>
      <c r="E21" s="8">
        <v>9</v>
      </c>
      <c r="F21" s="8">
        <f t="shared" si="0"/>
        <v>648</v>
      </c>
      <c r="G21" s="9"/>
      <c r="H21" s="8">
        <v>5</v>
      </c>
      <c r="I21" s="9"/>
      <c r="J21" s="9"/>
      <c r="K21" s="8">
        <f t="shared" si="1"/>
        <v>4</v>
      </c>
      <c r="L21" s="8">
        <v>0</v>
      </c>
      <c r="M21" s="12">
        <f t="shared" si="2"/>
        <v>0</v>
      </c>
    </row>
    <row r="22" spans="1:13" ht="26.4">
      <c r="A22" s="13" t="s">
        <v>526</v>
      </c>
      <c r="B22" s="13" t="s">
        <v>155</v>
      </c>
      <c r="C22" s="13" t="s">
        <v>519</v>
      </c>
      <c r="D22" s="7">
        <v>128</v>
      </c>
      <c r="E22" s="8">
        <v>10</v>
      </c>
      <c r="F22" s="8">
        <f t="shared" si="0"/>
        <v>1280</v>
      </c>
      <c r="G22" s="9"/>
      <c r="H22" s="8">
        <v>5</v>
      </c>
      <c r="I22" s="9"/>
      <c r="J22" s="9"/>
      <c r="K22" s="8">
        <f t="shared" si="1"/>
        <v>5</v>
      </c>
      <c r="L22" s="8">
        <v>0</v>
      </c>
      <c r="M22" s="12">
        <f t="shared" si="2"/>
        <v>0</v>
      </c>
    </row>
    <row r="23" spans="1:13" ht="26.4">
      <c r="A23" s="13" t="s">
        <v>527</v>
      </c>
      <c r="B23" s="13" t="s">
        <v>155</v>
      </c>
      <c r="C23" s="13" t="s">
        <v>528</v>
      </c>
      <c r="D23" s="7">
        <v>47</v>
      </c>
      <c r="E23" s="8">
        <v>21</v>
      </c>
      <c r="F23" s="8">
        <f t="shared" si="0"/>
        <v>987</v>
      </c>
      <c r="G23" s="9"/>
      <c r="H23" s="8">
        <v>20</v>
      </c>
      <c r="I23" s="9"/>
      <c r="J23" s="9"/>
      <c r="K23" s="8">
        <f t="shared" si="1"/>
        <v>1</v>
      </c>
      <c r="L23" s="8">
        <v>0</v>
      </c>
      <c r="M23" s="12">
        <f t="shared" si="2"/>
        <v>0</v>
      </c>
    </row>
    <row r="24" spans="1:13" ht="26.4">
      <c r="A24" s="13" t="s">
        <v>529</v>
      </c>
      <c r="B24" s="13" t="s">
        <v>155</v>
      </c>
      <c r="C24" s="13" t="s">
        <v>528</v>
      </c>
      <c r="D24" s="7">
        <v>49</v>
      </c>
      <c r="E24" s="8">
        <v>20</v>
      </c>
      <c r="F24" s="8">
        <f t="shared" si="0"/>
        <v>980</v>
      </c>
      <c r="G24" s="9"/>
      <c r="H24" s="8">
        <v>20</v>
      </c>
      <c r="I24" s="9"/>
      <c r="J24" s="9"/>
      <c r="K24" s="8">
        <f t="shared" si="1"/>
        <v>0</v>
      </c>
      <c r="L24" s="8">
        <f>H24-E24</f>
        <v>0</v>
      </c>
      <c r="M24" s="12">
        <f t="shared" si="2"/>
        <v>0</v>
      </c>
    </row>
    <row r="25" spans="1:13" ht="26.4">
      <c r="A25" s="13" t="s">
        <v>530</v>
      </c>
      <c r="B25" s="13" t="s">
        <v>155</v>
      </c>
      <c r="C25" s="13" t="s">
        <v>531</v>
      </c>
      <c r="D25" s="7">
        <v>80</v>
      </c>
      <c r="E25" s="8">
        <v>35</v>
      </c>
      <c r="F25" s="8">
        <f t="shared" si="0"/>
        <v>2800</v>
      </c>
      <c r="G25" s="9"/>
      <c r="H25" s="8">
        <v>30</v>
      </c>
      <c r="I25" s="9"/>
      <c r="J25" s="9"/>
      <c r="K25" s="8">
        <f t="shared" si="1"/>
        <v>5</v>
      </c>
      <c r="L25" s="8">
        <v>0</v>
      </c>
      <c r="M25" s="12">
        <f t="shared" si="2"/>
        <v>0</v>
      </c>
    </row>
    <row r="26" spans="1:13" ht="39.6">
      <c r="A26" s="13" t="s">
        <v>532</v>
      </c>
      <c r="B26" s="13" t="s">
        <v>155</v>
      </c>
      <c r="C26" s="13" t="s">
        <v>533</v>
      </c>
      <c r="D26" s="7">
        <v>132</v>
      </c>
      <c r="E26" s="8">
        <v>2</v>
      </c>
      <c r="F26" s="8">
        <f t="shared" si="0"/>
        <v>264</v>
      </c>
      <c r="G26" s="9"/>
      <c r="H26" s="8">
        <v>2</v>
      </c>
      <c r="I26" s="9"/>
      <c r="J26" s="9"/>
      <c r="K26" s="8">
        <f t="shared" si="1"/>
        <v>0</v>
      </c>
      <c r="L26" s="8">
        <f t="shared" ref="L26:L31" si="5">H26-E26</f>
        <v>0</v>
      </c>
      <c r="M26" s="12">
        <f t="shared" si="2"/>
        <v>0</v>
      </c>
    </row>
    <row r="27" spans="1:13" ht="26.4">
      <c r="A27" s="13" t="s">
        <v>534</v>
      </c>
      <c r="B27" s="13" t="s">
        <v>155</v>
      </c>
      <c r="C27" s="13" t="s">
        <v>535</v>
      </c>
      <c r="D27" s="7">
        <v>6.2</v>
      </c>
      <c r="E27" s="8">
        <v>300</v>
      </c>
      <c r="F27" s="8">
        <f t="shared" si="0"/>
        <v>1860</v>
      </c>
      <c r="G27" s="9"/>
      <c r="H27" s="8">
        <v>100</v>
      </c>
      <c r="I27" s="9"/>
      <c r="J27" s="9"/>
      <c r="K27" s="8">
        <f t="shared" si="1"/>
        <v>200</v>
      </c>
      <c r="L27" s="8">
        <v>0</v>
      </c>
      <c r="M27" s="12">
        <f t="shared" si="2"/>
        <v>0</v>
      </c>
    </row>
    <row r="28" spans="1:13" ht="26.4">
      <c r="A28" s="13" t="s">
        <v>536</v>
      </c>
      <c r="B28" s="13" t="s">
        <v>155</v>
      </c>
      <c r="C28" s="13" t="s">
        <v>535</v>
      </c>
      <c r="D28" s="7">
        <v>8</v>
      </c>
      <c r="E28" s="8">
        <v>120</v>
      </c>
      <c r="F28" s="8">
        <f t="shared" si="0"/>
        <v>960</v>
      </c>
      <c r="G28" s="9"/>
      <c r="H28" s="8">
        <v>100</v>
      </c>
      <c r="I28" s="9"/>
      <c r="J28" s="9"/>
      <c r="K28" s="8">
        <f t="shared" si="1"/>
        <v>20</v>
      </c>
      <c r="L28" s="8">
        <v>0</v>
      </c>
      <c r="M28" s="12">
        <f t="shared" si="2"/>
        <v>0</v>
      </c>
    </row>
    <row r="29" spans="1:13" ht="26.4">
      <c r="A29" s="13" t="s">
        <v>537</v>
      </c>
      <c r="B29" s="13" t="s">
        <v>155</v>
      </c>
      <c r="C29" s="13" t="s">
        <v>535</v>
      </c>
      <c r="D29" s="7">
        <v>11.5</v>
      </c>
      <c r="E29" s="8">
        <v>267</v>
      </c>
      <c r="F29" s="8">
        <f t="shared" si="0"/>
        <v>3070.5</v>
      </c>
      <c r="G29" s="9"/>
      <c r="H29" s="8">
        <v>100</v>
      </c>
      <c r="I29" s="9"/>
      <c r="J29" s="9"/>
      <c r="K29" s="8">
        <f t="shared" si="1"/>
        <v>167</v>
      </c>
      <c r="L29" s="8">
        <v>0</v>
      </c>
      <c r="M29" s="12">
        <f t="shared" si="2"/>
        <v>0</v>
      </c>
    </row>
    <row r="30" spans="1:13" ht="26.4">
      <c r="A30" s="13" t="s">
        <v>538</v>
      </c>
      <c r="B30" s="13" t="s">
        <v>155</v>
      </c>
      <c r="C30" s="13" t="s">
        <v>535</v>
      </c>
      <c r="D30" s="7">
        <v>7</v>
      </c>
      <c r="E30" s="8">
        <v>100</v>
      </c>
      <c r="F30" s="8">
        <f t="shared" si="0"/>
        <v>700</v>
      </c>
      <c r="G30" s="9"/>
      <c r="H30" s="8">
        <v>100</v>
      </c>
      <c r="I30" s="9"/>
      <c r="J30" s="9"/>
      <c r="K30" s="8">
        <f t="shared" si="1"/>
        <v>0</v>
      </c>
      <c r="L30" s="8">
        <f t="shared" si="5"/>
        <v>0</v>
      </c>
      <c r="M30" s="12">
        <f t="shared" si="2"/>
        <v>0</v>
      </c>
    </row>
    <row r="31" spans="1:13" ht="26.4">
      <c r="A31" s="13" t="s">
        <v>539</v>
      </c>
      <c r="B31" s="13" t="s">
        <v>155</v>
      </c>
      <c r="C31" s="13" t="s">
        <v>535</v>
      </c>
      <c r="D31" s="7">
        <v>9.5</v>
      </c>
      <c r="E31" s="8">
        <v>100</v>
      </c>
      <c r="F31" s="8">
        <f t="shared" si="0"/>
        <v>950</v>
      </c>
      <c r="G31" s="9"/>
      <c r="H31" s="8">
        <v>100</v>
      </c>
      <c r="I31" s="9"/>
      <c r="J31" s="9"/>
      <c r="K31" s="8">
        <f t="shared" si="1"/>
        <v>0</v>
      </c>
      <c r="L31" s="8">
        <f t="shared" si="5"/>
        <v>0</v>
      </c>
      <c r="M31" s="12">
        <f t="shared" si="2"/>
        <v>0</v>
      </c>
    </row>
    <row r="32" spans="1:13" ht="26.4">
      <c r="A32" s="13" t="s">
        <v>154</v>
      </c>
      <c r="B32" s="13" t="s">
        <v>155</v>
      </c>
      <c r="C32" s="13" t="s">
        <v>156</v>
      </c>
      <c r="D32" s="7">
        <v>67</v>
      </c>
      <c r="E32" s="8">
        <v>140</v>
      </c>
      <c r="F32" s="8">
        <f t="shared" si="0"/>
        <v>9380</v>
      </c>
      <c r="G32" s="9"/>
      <c r="H32" s="8">
        <v>25</v>
      </c>
      <c r="I32" s="9"/>
      <c r="J32" s="9"/>
      <c r="K32" s="8">
        <f t="shared" si="1"/>
        <v>115</v>
      </c>
      <c r="L32" s="8">
        <v>0</v>
      </c>
      <c r="M32" s="12">
        <f t="shared" si="2"/>
        <v>0</v>
      </c>
    </row>
    <row r="33" spans="1:13" ht="26.4">
      <c r="A33" s="13" t="s">
        <v>157</v>
      </c>
      <c r="B33" s="13" t="s">
        <v>155</v>
      </c>
      <c r="C33" s="13" t="s">
        <v>156</v>
      </c>
      <c r="D33" s="7">
        <v>90</v>
      </c>
      <c r="E33" s="8">
        <v>105</v>
      </c>
      <c r="F33" s="8">
        <f t="shared" si="0"/>
        <v>9450</v>
      </c>
      <c r="G33" s="9"/>
      <c r="H33" s="8">
        <v>25</v>
      </c>
      <c r="I33" s="9"/>
      <c r="J33" s="9"/>
      <c r="K33" s="8">
        <f t="shared" si="1"/>
        <v>80</v>
      </c>
      <c r="L33" s="8">
        <v>0</v>
      </c>
      <c r="M33" s="12">
        <f t="shared" si="2"/>
        <v>0</v>
      </c>
    </row>
    <row r="34" spans="1:13" ht="26.4">
      <c r="A34" s="13" t="s">
        <v>158</v>
      </c>
      <c r="B34" s="13" t="s">
        <v>155</v>
      </c>
      <c r="C34" s="13" t="s">
        <v>156</v>
      </c>
      <c r="D34" s="7">
        <v>70</v>
      </c>
      <c r="E34" s="8">
        <v>46</v>
      </c>
      <c r="F34" s="8">
        <f t="shared" si="0"/>
        <v>3220</v>
      </c>
      <c r="G34" s="9"/>
      <c r="H34" s="8">
        <v>50</v>
      </c>
      <c r="I34" s="9"/>
      <c r="J34" s="9"/>
      <c r="K34" s="8">
        <f t="shared" si="1"/>
        <v>-4</v>
      </c>
      <c r="L34" s="8">
        <f t="shared" ref="L34:L43" si="6">H34-E34</f>
        <v>4</v>
      </c>
      <c r="M34" s="12">
        <f t="shared" si="2"/>
        <v>280</v>
      </c>
    </row>
    <row r="35" spans="1:13" ht="39.6">
      <c r="A35" s="13" t="s">
        <v>159</v>
      </c>
      <c r="B35" s="13" t="s">
        <v>155</v>
      </c>
      <c r="C35" s="13" t="s">
        <v>160</v>
      </c>
      <c r="D35" s="7">
        <v>28</v>
      </c>
      <c r="E35" s="8">
        <v>253</v>
      </c>
      <c r="F35" s="8">
        <f t="shared" ref="F35:F66" si="7">D35*E35</f>
        <v>7084</v>
      </c>
      <c r="G35" s="9"/>
      <c r="H35" s="8">
        <v>100</v>
      </c>
      <c r="I35" s="9"/>
      <c r="J35" s="9"/>
      <c r="K35" s="8">
        <f t="shared" ref="K35:K66" si="8">E35+G35-H35-I35</f>
        <v>153</v>
      </c>
      <c r="L35" s="8">
        <v>0</v>
      </c>
      <c r="M35" s="12">
        <f t="shared" ref="M35:M66" si="9">L35*D35</f>
        <v>0</v>
      </c>
    </row>
    <row r="36" spans="1:13" ht="39.6">
      <c r="A36" s="13" t="s">
        <v>161</v>
      </c>
      <c r="B36" s="13" t="s">
        <v>155</v>
      </c>
      <c r="C36" s="13" t="s">
        <v>160</v>
      </c>
      <c r="D36" s="7">
        <v>20</v>
      </c>
      <c r="E36" s="8">
        <v>95</v>
      </c>
      <c r="F36" s="8">
        <f t="shared" si="7"/>
        <v>1900</v>
      </c>
      <c r="G36" s="9"/>
      <c r="H36" s="8">
        <v>100</v>
      </c>
      <c r="I36" s="9"/>
      <c r="J36" s="9"/>
      <c r="K36" s="8">
        <f t="shared" si="8"/>
        <v>-5</v>
      </c>
      <c r="L36" s="8">
        <f t="shared" si="6"/>
        <v>5</v>
      </c>
      <c r="M36" s="12">
        <f t="shared" si="9"/>
        <v>100</v>
      </c>
    </row>
    <row r="37" spans="1:13" ht="39.6">
      <c r="A37" s="13" t="s">
        <v>162</v>
      </c>
      <c r="B37" s="13" t="s">
        <v>155</v>
      </c>
      <c r="C37" s="13" t="s">
        <v>160</v>
      </c>
      <c r="D37" s="7">
        <v>18</v>
      </c>
      <c r="E37" s="8">
        <v>125</v>
      </c>
      <c r="F37" s="8">
        <f t="shared" si="7"/>
        <v>2250</v>
      </c>
      <c r="G37" s="9"/>
      <c r="H37" s="8">
        <v>100</v>
      </c>
      <c r="I37" s="9"/>
      <c r="J37" s="9"/>
      <c r="K37" s="8">
        <f t="shared" si="8"/>
        <v>25</v>
      </c>
      <c r="L37" s="8">
        <v>0</v>
      </c>
      <c r="M37" s="12">
        <f t="shared" si="9"/>
        <v>0</v>
      </c>
    </row>
    <row r="38" spans="1:13" ht="39.6">
      <c r="A38" s="13" t="s">
        <v>163</v>
      </c>
      <c r="B38" s="13" t="s">
        <v>155</v>
      </c>
      <c r="C38" s="13" t="s">
        <v>160</v>
      </c>
      <c r="D38" s="7">
        <v>15</v>
      </c>
      <c r="E38" s="8">
        <v>205</v>
      </c>
      <c r="F38" s="8">
        <f t="shared" si="7"/>
        <v>3075</v>
      </c>
      <c r="G38" s="9"/>
      <c r="H38" s="8">
        <v>100</v>
      </c>
      <c r="I38" s="9"/>
      <c r="J38" s="9"/>
      <c r="K38" s="8">
        <f t="shared" si="8"/>
        <v>105</v>
      </c>
      <c r="L38" s="8">
        <v>0</v>
      </c>
      <c r="M38" s="12">
        <f t="shared" si="9"/>
        <v>0</v>
      </c>
    </row>
    <row r="39" spans="1:13" ht="39.6">
      <c r="A39" s="13" t="s">
        <v>164</v>
      </c>
      <c r="B39" s="13" t="s">
        <v>155</v>
      </c>
      <c r="C39" s="13" t="s">
        <v>160</v>
      </c>
      <c r="D39" s="7">
        <v>12</v>
      </c>
      <c r="E39" s="8">
        <v>100</v>
      </c>
      <c r="F39" s="8">
        <f t="shared" si="7"/>
        <v>1200</v>
      </c>
      <c r="G39" s="9"/>
      <c r="H39" s="8">
        <v>100</v>
      </c>
      <c r="I39" s="9"/>
      <c r="J39" s="9"/>
      <c r="K39" s="8">
        <f t="shared" si="8"/>
        <v>0</v>
      </c>
      <c r="L39" s="8">
        <f t="shared" si="6"/>
        <v>0</v>
      </c>
      <c r="M39" s="12">
        <f t="shared" si="9"/>
        <v>0</v>
      </c>
    </row>
    <row r="40" spans="1:13" ht="39.6">
      <c r="A40" s="13" t="s">
        <v>165</v>
      </c>
      <c r="B40" s="13" t="s">
        <v>155</v>
      </c>
      <c r="C40" s="13" t="s">
        <v>160</v>
      </c>
      <c r="D40" s="7">
        <v>10</v>
      </c>
      <c r="E40" s="8">
        <v>70</v>
      </c>
      <c r="F40" s="8">
        <f t="shared" si="7"/>
        <v>700</v>
      </c>
      <c r="G40" s="9"/>
      <c r="H40" s="8">
        <v>100</v>
      </c>
      <c r="I40" s="9"/>
      <c r="J40" s="9"/>
      <c r="K40" s="8">
        <f t="shared" si="8"/>
        <v>-30</v>
      </c>
      <c r="L40" s="8">
        <f t="shared" si="6"/>
        <v>30</v>
      </c>
      <c r="M40" s="12">
        <f t="shared" si="9"/>
        <v>300</v>
      </c>
    </row>
    <row r="41" spans="1:13" ht="26.4">
      <c r="A41" s="13" t="s">
        <v>166</v>
      </c>
      <c r="B41" s="13" t="s">
        <v>155</v>
      </c>
      <c r="C41" s="13" t="s">
        <v>167</v>
      </c>
      <c r="D41" s="7">
        <v>40</v>
      </c>
      <c r="E41" s="8">
        <v>80</v>
      </c>
      <c r="F41" s="8">
        <f t="shared" si="7"/>
        <v>3200</v>
      </c>
      <c r="G41" s="9"/>
      <c r="H41" s="8">
        <v>100</v>
      </c>
      <c r="I41" s="9"/>
      <c r="J41" s="9"/>
      <c r="K41" s="8">
        <f t="shared" si="8"/>
        <v>-20</v>
      </c>
      <c r="L41" s="8">
        <f t="shared" si="6"/>
        <v>20</v>
      </c>
      <c r="M41" s="12">
        <f t="shared" si="9"/>
        <v>800</v>
      </c>
    </row>
    <row r="42" spans="1:13" ht="26.4">
      <c r="A42" s="13" t="s">
        <v>168</v>
      </c>
      <c r="B42" s="13" t="s">
        <v>155</v>
      </c>
      <c r="C42" s="13" t="s">
        <v>167</v>
      </c>
      <c r="D42" s="7">
        <v>80</v>
      </c>
      <c r="E42" s="8">
        <v>91</v>
      </c>
      <c r="F42" s="8">
        <f t="shared" si="7"/>
        <v>7280</v>
      </c>
      <c r="G42" s="9"/>
      <c r="H42" s="8">
        <v>100</v>
      </c>
      <c r="I42" s="9"/>
      <c r="J42" s="9"/>
      <c r="K42" s="8">
        <f t="shared" si="8"/>
        <v>-9</v>
      </c>
      <c r="L42" s="8">
        <f t="shared" si="6"/>
        <v>9</v>
      </c>
      <c r="M42" s="12">
        <f t="shared" si="9"/>
        <v>720</v>
      </c>
    </row>
    <row r="43" spans="1:13" ht="26.4">
      <c r="A43" s="13" t="s">
        <v>169</v>
      </c>
      <c r="B43" s="13" t="s">
        <v>155</v>
      </c>
      <c r="C43" s="13" t="s">
        <v>167</v>
      </c>
      <c r="D43" s="7">
        <v>54</v>
      </c>
      <c r="E43" s="8">
        <v>25</v>
      </c>
      <c r="F43" s="8">
        <f t="shared" si="7"/>
        <v>1350</v>
      </c>
      <c r="G43" s="9"/>
      <c r="H43" s="8">
        <v>100</v>
      </c>
      <c r="I43" s="9"/>
      <c r="J43" s="9"/>
      <c r="K43" s="8">
        <f t="shared" si="8"/>
        <v>-75</v>
      </c>
      <c r="L43" s="8">
        <f t="shared" si="6"/>
        <v>75</v>
      </c>
      <c r="M43" s="12">
        <f t="shared" si="9"/>
        <v>4050</v>
      </c>
    </row>
    <row r="44" spans="1:13" ht="26.4">
      <c r="A44" s="13" t="s">
        <v>170</v>
      </c>
      <c r="B44" s="13" t="s">
        <v>155</v>
      </c>
      <c r="C44" s="13" t="s">
        <v>167</v>
      </c>
      <c r="D44" s="7">
        <v>83</v>
      </c>
      <c r="E44" s="8">
        <v>302</v>
      </c>
      <c r="F44" s="8">
        <f t="shared" si="7"/>
        <v>25066</v>
      </c>
      <c r="G44" s="9"/>
      <c r="H44" s="8">
        <v>100</v>
      </c>
      <c r="I44" s="9"/>
      <c r="J44" s="9"/>
      <c r="K44" s="8">
        <f t="shared" si="8"/>
        <v>202</v>
      </c>
      <c r="L44" s="8">
        <v>0</v>
      </c>
      <c r="M44" s="12">
        <f t="shared" si="9"/>
        <v>0</v>
      </c>
    </row>
    <row r="45" spans="1:13" ht="26.4">
      <c r="A45" s="13" t="s">
        <v>171</v>
      </c>
      <c r="B45" s="13" t="s">
        <v>155</v>
      </c>
      <c r="C45" s="13" t="s">
        <v>172</v>
      </c>
      <c r="D45" s="7">
        <v>18</v>
      </c>
      <c r="E45" s="8">
        <v>125</v>
      </c>
      <c r="F45" s="8">
        <f t="shared" si="7"/>
        <v>2250</v>
      </c>
      <c r="G45" s="9"/>
      <c r="H45" s="8">
        <v>100</v>
      </c>
      <c r="I45" s="9"/>
      <c r="J45" s="9"/>
      <c r="K45" s="8">
        <f t="shared" si="8"/>
        <v>25</v>
      </c>
      <c r="L45" s="8">
        <v>0</v>
      </c>
      <c r="M45" s="12">
        <f t="shared" si="9"/>
        <v>0</v>
      </c>
    </row>
    <row r="46" spans="1:13" ht="26.4">
      <c r="A46" s="13" t="s">
        <v>173</v>
      </c>
      <c r="B46" s="13" t="s">
        <v>155</v>
      </c>
      <c r="C46" s="13" t="s">
        <v>172</v>
      </c>
      <c r="D46" s="7">
        <v>11</v>
      </c>
      <c r="E46" s="8">
        <v>220</v>
      </c>
      <c r="F46" s="8">
        <f t="shared" si="7"/>
        <v>2420</v>
      </c>
      <c r="G46" s="9"/>
      <c r="H46" s="8">
        <v>100</v>
      </c>
      <c r="I46" s="9"/>
      <c r="J46" s="9"/>
      <c r="K46" s="8">
        <f t="shared" si="8"/>
        <v>120</v>
      </c>
      <c r="L46" s="8">
        <v>0</v>
      </c>
      <c r="M46" s="12">
        <f t="shared" si="9"/>
        <v>0</v>
      </c>
    </row>
    <row r="47" spans="1:13" ht="26.4">
      <c r="A47" s="13" t="s">
        <v>540</v>
      </c>
      <c r="B47" s="13" t="s">
        <v>155</v>
      </c>
      <c r="C47" s="13" t="s">
        <v>155</v>
      </c>
      <c r="D47" s="7">
        <v>132</v>
      </c>
      <c r="E47" s="8">
        <v>7</v>
      </c>
      <c r="F47" s="8">
        <f t="shared" si="7"/>
        <v>924</v>
      </c>
      <c r="G47" s="8"/>
      <c r="H47" s="8">
        <v>10</v>
      </c>
      <c r="I47" s="9"/>
      <c r="J47" s="9"/>
      <c r="K47" s="8">
        <f t="shared" si="8"/>
        <v>-3</v>
      </c>
      <c r="L47" s="8">
        <f t="shared" ref="L47:L58" si="10">H47-E47</f>
        <v>3</v>
      </c>
      <c r="M47" s="12">
        <f t="shared" si="9"/>
        <v>396</v>
      </c>
    </row>
    <row r="48" spans="1:13" ht="26.4">
      <c r="A48" s="13" t="s">
        <v>541</v>
      </c>
      <c r="B48" s="13" t="s">
        <v>155</v>
      </c>
      <c r="C48" s="13" t="s">
        <v>155</v>
      </c>
      <c r="D48" s="7">
        <v>128</v>
      </c>
      <c r="E48" s="8">
        <v>50</v>
      </c>
      <c r="F48" s="8">
        <f t="shared" si="7"/>
        <v>6400</v>
      </c>
      <c r="G48" s="8"/>
      <c r="H48" s="8">
        <v>10</v>
      </c>
      <c r="I48" s="9"/>
      <c r="J48" s="9"/>
      <c r="K48" s="8">
        <f t="shared" si="8"/>
        <v>40</v>
      </c>
      <c r="L48" s="8">
        <v>0</v>
      </c>
      <c r="M48" s="12">
        <f t="shared" si="9"/>
        <v>0</v>
      </c>
    </row>
    <row r="49" spans="1:13" ht="26.4">
      <c r="A49" s="13" t="s">
        <v>542</v>
      </c>
      <c r="B49" s="13" t="s">
        <v>155</v>
      </c>
      <c r="C49" s="13" t="s">
        <v>155</v>
      </c>
      <c r="D49" s="7">
        <v>132</v>
      </c>
      <c r="E49" s="8">
        <v>0</v>
      </c>
      <c r="F49" s="8">
        <f t="shared" si="7"/>
        <v>0</v>
      </c>
      <c r="G49" s="8"/>
      <c r="H49" s="8">
        <v>10</v>
      </c>
      <c r="I49" s="9"/>
      <c r="J49" s="9"/>
      <c r="K49" s="8">
        <f t="shared" si="8"/>
        <v>-10</v>
      </c>
      <c r="L49" s="8">
        <f t="shared" si="10"/>
        <v>10</v>
      </c>
      <c r="M49" s="12">
        <f t="shared" si="9"/>
        <v>1320</v>
      </c>
    </row>
    <row r="50" spans="1:13" ht="26.4">
      <c r="A50" s="13" t="s">
        <v>543</v>
      </c>
      <c r="B50" s="13" t="s">
        <v>155</v>
      </c>
      <c r="C50" s="13" t="s">
        <v>155</v>
      </c>
      <c r="D50" s="7">
        <v>14</v>
      </c>
      <c r="E50" s="8">
        <v>0</v>
      </c>
      <c r="F50" s="8">
        <f t="shared" si="7"/>
        <v>0</v>
      </c>
      <c r="G50" s="8"/>
      <c r="H50" s="8">
        <v>10</v>
      </c>
      <c r="I50" s="9"/>
      <c r="J50" s="9"/>
      <c r="K50" s="8">
        <f t="shared" si="8"/>
        <v>-10</v>
      </c>
      <c r="L50" s="8">
        <f t="shared" si="10"/>
        <v>10</v>
      </c>
      <c r="M50" s="12">
        <f t="shared" si="9"/>
        <v>140</v>
      </c>
    </row>
    <row r="51" spans="1:13" ht="26.4">
      <c r="A51" s="13" t="s">
        <v>544</v>
      </c>
      <c r="B51" s="13" t="s">
        <v>155</v>
      </c>
      <c r="C51" s="13" t="s">
        <v>155</v>
      </c>
      <c r="D51" s="7">
        <v>129</v>
      </c>
      <c r="E51" s="8">
        <v>8</v>
      </c>
      <c r="F51" s="8">
        <f t="shared" si="7"/>
        <v>1032</v>
      </c>
      <c r="G51" s="8"/>
      <c r="H51" s="8">
        <v>50</v>
      </c>
      <c r="I51" s="9"/>
      <c r="J51" s="9"/>
      <c r="K51" s="8">
        <f t="shared" si="8"/>
        <v>-42</v>
      </c>
      <c r="L51" s="8">
        <f t="shared" si="10"/>
        <v>42</v>
      </c>
      <c r="M51" s="12">
        <f t="shared" si="9"/>
        <v>5418</v>
      </c>
    </row>
    <row r="52" spans="1:13" ht="26.4">
      <c r="A52" s="13" t="s">
        <v>545</v>
      </c>
      <c r="B52" s="13" t="s">
        <v>155</v>
      </c>
      <c r="C52" s="13" t="s">
        <v>155</v>
      </c>
      <c r="D52" s="7">
        <v>123</v>
      </c>
      <c r="E52" s="8">
        <v>10</v>
      </c>
      <c r="F52" s="8">
        <f t="shared" si="7"/>
        <v>1230</v>
      </c>
      <c r="G52" s="8"/>
      <c r="H52" s="8">
        <v>50</v>
      </c>
      <c r="I52" s="9"/>
      <c r="J52" s="9"/>
      <c r="K52" s="8">
        <f t="shared" si="8"/>
        <v>-40</v>
      </c>
      <c r="L52" s="8">
        <f t="shared" si="10"/>
        <v>40</v>
      </c>
      <c r="M52" s="12">
        <f t="shared" si="9"/>
        <v>4920</v>
      </c>
    </row>
    <row r="53" spans="1:13" ht="39.6">
      <c r="A53" s="13" t="s">
        <v>546</v>
      </c>
      <c r="B53" s="13" t="s">
        <v>155</v>
      </c>
      <c r="C53" s="13" t="s">
        <v>155</v>
      </c>
      <c r="D53" s="7">
        <v>132</v>
      </c>
      <c r="E53" s="8">
        <v>20</v>
      </c>
      <c r="F53" s="8">
        <f t="shared" si="7"/>
        <v>2640</v>
      </c>
      <c r="G53" s="8"/>
      <c r="H53" s="8">
        <v>10</v>
      </c>
      <c r="I53" s="9"/>
      <c r="J53" s="9"/>
      <c r="K53" s="8">
        <f t="shared" si="8"/>
        <v>10</v>
      </c>
      <c r="L53" s="8">
        <v>0</v>
      </c>
      <c r="M53" s="12">
        <f t="shared" si="9"/>
        <v>0</v>
      </c>
    </row>
    <row r="54" spans="1:13" ht="26.4">
      <c r="A54" s="13" t="s">
        <v>547</v>
      </c>
      <c r="B54" s="13" t="s">
        <v>155</v>
      </c>
      <c r="C54" s="13" t="s">
        <v>155</v>
      </c>
      <c r="D54" s="7">
        <v>131</v>
      </c>
      <c r="E54" s="8">
        <v>3</v>
      </c>
      <c r="F54" s="8">
        <f t="shared" si="7"/>
        <v>393</v>
      </c>
      <c r="G54" s="8"/>
      <c r="H54" s="8">
        <v>50</v>
      </c>
      <c r="I54" s="9"/>
      <c r="J54" s="9"/>
      <c r="K54" s="8">
        <f t="shared" si="8"/>
        <v>-47</v>
      </c>
      <c r="L54" s="8">
        <f t="shared" si="10"/>
        <v>47</v>
      </c>
      <c r="M54" s="12">
        <f t="shared" si="9"/>
        <v>6157</v>
      </c>
    </row>
    <row r="55" spans="1:13" ht="26.4">
      <c r="A55" s="13" t="s">
        <v>548</v>
      </c>
      <c r="B55" s="13" t="s">
        <v>155</v>
      </c>
      <c r="C55" s="13" t="s">
        <v>155</v>
      </c>
      <c r="D55" s="7">
        <v>212</v>
      </c>
      <c r="E55" s="8">
        <v>0</v>
      </c>
      <c r="F55" s="8">
        <f t="shared" si="7"/>
        <v>0</v>
      </c>
      <c r="G55" s="8"/>
      <c r="H55" s="8">
        <v>100</v>
      </c>
      <c r="I55" s="9"/>
      <c r="J55" s="9"/>
      <c r="K55" s="8">
        <f t="shared" si="8"/>
        <v>-100</v>
      </c>
      <c r="L55" s="8">
        <f t="shared" si="10"/>
        <v>100</v>
      </c>
      <c r="M55" s="12">
        <f t="shared" si="9"/>
        <v>21200</v>
      </c>
    </row>
    <row r="56" spans="1:13" ht="26.4">
      <c r="A56" s="13" t="s">
        <v>549</v>
      </c>
      <c r="B56" s="13" t="s">
        <v>155</v>
      </c>
      <c r="C56" s="13" t="s">
        <v>155</v>
      </c>
      <c r="D56" s="7">
        <v>1.52</v>
      </c>
      <c r="E56" s="8">
        <v>0</v>
      </c>
      <c r="F56" s="8">
        <f t="shared" si="7"/>
        <v>0</v>
      </c>
      <c r="G56" s="8"/>
      <c r="H56" s="8">
        <v>100</v>
      </c>
      <c r="I56" s="9"/>
      <c r="J56" s="9"/>
      <c r="K56" s="8">
        <f t="shared" si="8"/>
        <v>-100</v>
      </c>
      <c r="L56" s="8">
        <f t="shared" si="10"/>
        <v>100</v>
      </c>
      <c r="M56" s="12">
        <f t="shared" si="9"/>
        <v>152</v>
      </c>
    </row>
    <row r="57" spans="1:13" ht="26.4">
      <c r="A57" s="13" t="s">
        <v>550</v>
      </c>
      <c r="B57" s="13" t="s">
        <v>155</v>
      </c>
      <c r="C57" s="13" t="s">
        <v>155</v>
      </c>
      <c r="D57" s="7">
        <v>17.7</v>
      </c>
      <c r="E57" s="8">
        <v>100</v>
      </c>
      <c r="F57" s="8">
        <f t="shared" si="7"/>
        <v>1770</v>
      </c>
      <c r="G57" s="8"/>
      <c r="H57" s="8">
        <v>50</v>
      </c>
      <c r="I57" s="9"/>
      <c r="J57" s="9"/>
      <c r="K57" s="8">
        <f t="shared" si="8"/>
        <v>50</v>
      </c>
      <c r="L57" s="8">
        <v>0</v>
      </c>
      <c r="M57" s="12">
        <f t="shared" si="9"/>
        <v>0</v>
      </c>
    </row>
    <row r="58" spans="1:13" ht="26.4">
      <c r="A58" s="13" t="s">
        <v>158</v>
      </c>
      <c r="B58" s="13" t="s">
        <v>155</v>
      </c>
      <c r="C58" s="13" t="s">
        <v>155</v>
      </c>
      <c r="D58" s="7">
        <v>17.739999999999998</v>
      </c>
      <c r="E58" s="8">
        <v>60</v>
      </c>
      <c r="F58" s="8">
        <f t="shared" si="7"/>
        <v>1064.4000000000001</v>
      </c>
      <c r="G58" s="8"/>
      <c r="H58" s="8">
        <v>200</v>
      </c>
      <c r="I58" s="9"/>
      <c r="J58" s="9"/>
      <c r="K58" s="8">
        <f t="shared" si="8"/>
        <v>-140</v>
      </c>
      <c r="L58" s="8">
        <f t="shared" si="10"/>
        <v>140</v>
      </c>
      <c r="M58" s="12">
        <f t="shared" si="9"/>
        <v>2483.6</v>
      </c>
    </row>
    <row r="59" spans="1:13" ht="26.4">
      <c r="A59" s="13" t="s">
        <v>154</v>
      </c>
      <c r="B59" s="13" t="s">
        <v>155</v>
      </c>
      <c r="C59" s="13" t="s">
        <v>155</v>
      </c>
      <c r="D59" s="7">
        <v>182</v>
      </c>
      <c r="E59" s="8">
        <v>450</v>
      </c>
      <c r="F59" s="8">
        <f t="shared" si="7"/>
        <v>81900</v>
      </c>
      <c r="G59" s="8"/>
      <c r="H59" s="8">
        <v>200</v>
      </c>
      <c r="I59" s="9"/>
      <c r="J59" s="9"/>
      <c r="K59" s="8">
        <f t="shared" si="8"/>
        <v>250</v>
      </c>
      <c r="L59" s="8">
        <v>0</v>
      </c>
      <c r="M59" s="12">
        <f t="shared" si="9"/>
        <v>0</v>
      </c>
    </row>
    <row r="60" spans="1:13" ht="26.4">
      <c r="A60" s="13" t="s">
        <v>551</v>
      </c>
      <c r="B60" s="13" t="s">
        <v>155</v>
      </c>
      <c r="C60" s="13" t="s">
        <v>155</v>
      </c>
      <c r="D60" s="7">
        <v>21.24</v>
      </c>
      <c r="E60" s="8">
        <v>65</v>
      </c>
      <c r="F60" s="8">
        <f t="shared" si="7"/>
        <v>1380.6</v>
      </c>
      <c r="G60" s="8"/>
      <c r="H60" s="8">
        <v>200</v>
      </c>
      <c r="I60" s="9"/>
      <c r="J60" s="9"/>
      <c r="K60" s="8">
        <f t="shared" si="8"/>
        <v>-135</v>
      </c>
      <c r="L60" s="8">
        <f t="shared" ref="L60:L95" si="11">H60-E60</f>
        <v>135</v>
      </c>
      <c r="M60" s="12">
        <f t="shared" si="9"/>
        <v>2867.4</v>
      </c>
    </row>
    <row r="61" spans="1:13" ht="26.4">
      <c r="A61" s="13" t="s">
        <v>552</v>
      </c>
      <c r="B61" s="13" t="s">
        <v>155</v>
      </c>
      <c r="C61" s="13" t="s">
        <v>155</v>
      </c>
      <c r="D61" s="7">
        <v>28</v>
      </c>
      <c r="E61" s="8">
        <v>60</v>
      </c>
      <c r="F61" s="8">
        <f t="shared" si="7"/>
        <v>1680</v>
      </c>
      <c r="G61" s="8"/>
      <c r="H61" s="8">
        <v>200</v>
      </c>
      <c r="I61" s="9"/>
      <c r="J61" s="9"/>
      <c r="K61" s="8">
        <f t="shared" si="8"/>
        <v>-140</v>
      </c>
      <c r="L61" s="8">
        <f t="shared" si="11"/>
        <v>140</v>
      </c>
      <c r="M61" s="12">
        <f t="shared" si="9"/>
        <v>3920</v>
      </c>
    </row>
    <row r="62" spans="1:13" ht="26.4">
      <c r="A62" s="13" t="s">
        <v>553</v>
      </c>
      <c r="B62" s="13" t="s">
        <v>155</v>
      </c>
      <c r="C62" s="13" t="s">
        <v>155</v>
      </c>
      <c r="D62" s="7">
        <v>33.04</v>
      </c>
      <c r="E62" s="8">
        <v>30</v>
      </c>
      <c r="F62" s="8">
        <f t="shared" si="7"/>
        <v>991.2</v>
      </c>
      <c r="G62" s="8"/>
      <c r="H62" s="8">
        <v>200</v>
      </c>
      <c r="I62" s="9"/>
      <c r="J62" s="9"/>
      <c r="K62" s="8">
        <f t="shared" si="8"/>
        <v>-170</v>
      </c>
      <c r="L62" s="8">
        <f t="shared" si="11"/>
        <v>170</v>
      </c>
      <c r="M62" s="12">
        <f t="shared" si="9"/>
        <v>5616.8</v>
      </c>
    </row>
    <row r="63" spans="1:13" ht="26.4">
      <c r="A63" s="13" t="s">
        <v>161</v>
      </c>
      <c r="B63" s="13" t="s">
        <v>155</v>
      </c>
      <c r="C63" s="13" t="s">
        <v>155</v>
      </c>
      <c r="D63" s="7">
        <v>27.14</v>
      </c>
      <c r="E63" s="8">
        <v>20</v>
      </c>
      <c r="F63" s="8">
        <f t="shared" si="7"/>
        <v>542.79999999999995</v>
      </c>
      <c r="G63" s="8"/>
      <c r="H63" s="8">
        <v>200</v>
      </c>
      <c r="I63" s="9"/>
      <c r="J63" s="9"/>
      <c r="K63" s="8">
        <f t="shared" si="8"/>
        <v>-180</v>
      </c>
      <c r="L63" s="8">
        <f t="shared" si="11"/>
        <v>180</v>
      </c>
      <c r="M63" s="12">
        <f t="shared" si="9"/>
        <v>4885.2</v>
      </c>
    </row>
    <row r="64" spans="1:13" ht="26.4">
      <c r="A64" s="13" t="s">
        <v>554</v>
      </c>
      <c r="B64" s="13" t="s">
        <v>155</v>
      </c>
      <c r="C64" s="13" t="s">
        <v>155</v>
      </c>
      <c r="D64" s="7">
        <v>29.45</v>
      </c>
      <c r="E64" s="8">
        <v>118</v>
      </c>
      <c r="F64" s="8">
        <f t="shared" si="7"/>
        <v>3475.1</v>
      </c>
      <c r="G64" s="8"/>
      <c r="H64" s="8">
        <v>200</v>
      </c>
      <c r="I64" s="9"/>
      <c r="J64" s="9"/>
      <c r="K64" s="8">
        <f t="shared" si="8"/>
        <v>-82</v>
      </c>
      <c r="L64" s="8">
        <f t="shared" si="11"/>
        <v>82</v>
      </c>
      <c r="M64" s="12">
        <f t="shared" si="9"/>
        <v>2414.9</v>
      </c>
    </row>
    <row r="65" spans="1:13" ht="26.4">
      <c r="A65" s="13" t="s">
        <v>162</v>
      </c>
      <c r="B65" s="13" t="s">
        <v>155</v>
      </c>
      <c r="C65" s="13" t="s">
        <v>155</v>
      </c>
      <c r="D65" s="7">
        <v>22.24</v>
      </c>
      <c r="E65" s="8">
        <v>120</v>
      </c>
      <c r="F65" s="8">
        <f t="shared" si="7"/>
        <v>2668.8</v>
      </c>
      <c r="G65" s="8"/>
      <c r="H65" s="8">
        <v>200</v>
      </c>
      <c r="I65" s="9"/>
      <c r="J65" s="9"/>
      <c r="K65" s="8">
        <f t="shared" si="8"/>
        <v>-80</v>
      </c>
      <c r="L65" s="8">
        <f t="shared" si="11"/>
        <v>80</v>
      </c>
      <c r="M65" s="12">
        <f t="shared" si="9"/>
        <v>1779.2</v>
      </c>
    </row>
    <row r="66" spans="1:13" ht="26.4">
      <c r="A66" s="13" t="s">
        <v>171</v>
      </c>
      <c r="B66" s="13" t="s">
        <v>155</v>
      </c>
      <c r="C66" s="13" t="s">
        <v>155</v>
      </c>
      <c r="D66" s="7">
        <v>21.24</v>
      </c>
      <c r="E66" s="8">
        <v>100</v>
      </c>
      <c r="F66" s="8">
        <f t="shared" si="7"/>
        <v>2124</v>
      </c>
      <c r="G66" s="8"/>
      <c r="H66" s="8">
        <v>200</v>
      </c>
      <c r="I66" s="9"/>
      <c r="J66" s="9"/>
      <c r="K66" s="8">
        <f t="shared" si="8"/>
        <v>-100</v>
      </c>
      <c r="L66" s="8">
        <f t="shared" si="11"/>
        <v>100</v>
      </c>
      <c r="M66" s="12">
        <f t="shared" si="9"/>
        <v>2124</v>
      </c>
    </row>
    <row r="67" spans="1:13" ht="39.6">
      <c r="A67" s="13" t="s">
        <v>555</v>
      </c>
      <c r="B67" s="13" t="s">
        <v>155</v>
      </c>
      <c r="C67" s="13" t="s">
        <v>155</v>
      </c>
      <c r="D67" s="7">
        <v>17.18</v>
      </c>
      <c r="E67" s="8">
        <v>70</v>
      </c>
      <c r="F67" s="8">
        <f t="shared" ref="F67:F95" si="12">D67*E67</f>
        <v>1202.5999999999999</v>
      </c>
      <c r="G67" s="8"/>
      <c r="H67" s="8">
        <v>50</v>
      </c>
      <c r="I67" s="9"/>
      <c r="J67" s="9"/>
      <c r="K67" s="8">
        <f t="shared" ref="K67:K95" si="13">E67+G67-H67-I67</f>
        <v>20</v>
      </c>
      <c r="L67" s="8">
        <v>0</v>
      </c>
      <c r="M67" s="12">
        <f t="shared" ref="M67:M95" si="14">L67*D67</f>
        <v>0</v>
      </c>
    </row>
    <row r="68" spans="1:13" ht="39.6">
      <c r="A68" s="13" t="s">
        <v>556</v>
      </c>
      <c r="B68" s="13" t="s">
        <v>155</v>
      </c>
      <c r="C68" s="13" t="s">
        <v>155</v>
      </c>
      <c r="D68" s="7">
        <v>25.77</v>
      </c>
      <c r="E68" s="8">
        <v>50</v>
      </c>
      <c r="F68" s="8">
        <f t="shared" si="12"/>
        <v>1288.5</v>
      </c>
      <c r="G68" s="8"/>
      <c r="H68" s="8">
        <v>25</v>
      </c>
      <c r="I68" s="9"/>
      <c r="J68" s="9"/>
      <c r="K68" s="8">
        <f t="shared" si="13"/>
        <v>25</v>
      </c>
      <c r="L68" s="8">
        <v>0</v>
      </c>
      <c r="M68" s="12">
        <f t="shared" si="14"/>
        <v>0</v>
      </c>
    </row>
    <row r="69" spans="1:13" ht="39.6">
      <c r="A69" s="13" t="s">
        <v>557</v>
      </c>
      <c r="B69" s="13" t="s">
        <v>155</v>
      </c>
      <c r="C69" s="13" t="s">
        <v>155</v>
      </c>
      <c r="D69" s="7">
        <v>34.22</v>
      </c>
      <c r="E69" s="8">
        <v>40</v>
      </c>
      <c r="F69" s="8">
        <f t="shared" si="12"/>
        <v>1368.8</v>
      </c>
      <c r="G69" s="8"/>
      <c r="H69" s="8">
        <v>25</v>
      </c>
      <c r="I69" s="9"/>
      <c r="J69" s="9"/>
      <c r="K69" s="8">
        <f t="shared" si="13"/>
        <v>15</v>
      </c>
      <c r="L69" s="8">
        <v>0</v>
      </c>
      <c r="M69" s="12">
        <f t="shared" si="14"/>
        <v>0</v>
      </c>
    </row>
    <row r="70" spans="1:13" ht="39.6">
      <c r="A70" s="13" t="s">
        <v>558</v>
      </c>
      <c r="B70" s="13" t="s">
        <v>155</v>
      </c>
      <c r="C70" s="13" t="s">
        <v>155</v>
      </c>
      <c r="D70" s="7">
        <v>50.31</v>
      </c>
      <c r="E70" s="8">
        <v>50</v>
      </c>
      <c r="F70" s="8">
        <f t="shared" si="12"/>
        <v>2515.5</v>
      </c>
      <c r="G70" s="8"/>
      <c r="H70" s="8">
        <v>25</v>
      </c>
      <c r="I70" s="9"/>
      <c r="J70" s="9"/>
      <c r="K70" s="8">
        <f t="shared" si="13"/>
        <v>25</v>
      </c>
      <c r="L70" s="8">
        <v>0</v>
      </c>
      <c r="M70" s="12">
        <f t="shared" si="14"/>
        <v>0</v>
      </c>
    </row>
    <row r="71" spans="1:13" ht="39.6">
      <c r="A71" s="13" t="s">
        <v>559</v>
      </c>
      <c r="B71" s="13" t="s">
        <v>155</v>
      </c>
      <c r="C71" s="13" t="s">
        <v>155</v>
      </c>
      <c r="D71" s="7">
        <v>29.45</v>
      </c>
      <c r="E71" s="8">
        <v>0</v>
      </c>
      <c r="F71" s="8">
        <f t="shared" si="12"/>
        <v>0</v>
      </c>
      <c r="G71" s="8"/>
      <c r="H71" s="8">
        <v>25</v>
      </c>
      <c r="I71" s="9"/>
      <c r="J71" s="9"/>
      <c r="K71" s="8">
        <f t="shared" si="13"/>
        <v>-25</v>
      </c>
      <c r="L71" s="8">
        <f t="shared" si="11"/>
        <v>25</v>
      </c>
      <c r="M71" s="12">
        <f t="shared" si="14"/>
        <v>736.25</v>
      </c>
    </row>
    <row r="72" spans="1:13" ht="39.6">
      <c r="A72" s="13" t="s">
        <v>560</v>
      </c>
      <c r="B72" s="13" t="s">
        <v>155</v>
      </c>
      <c r="C72" s="13" t="s">
        <v>155</v>
      </c>
      <c r="D72" s="7">
        <v>19.63</v>
      </c>
      <c r="E72" s="8">
        <v>0</v>
      </c>
      <c r="F72" s="8">
        <f t="shared" si="12"/>
        <v>0</v>
      </c>
      <c r="G72" s="8"/>
      <c r="H72" s="8">
        <v>25</v>
      </c>
      <c r="I72" s="9"/>
      <c r="J72" s="9"/>
      <c r="K72" s="8">
        <f t="shared" si="13"/>
        <v>-25</v>
      </c>
      <c r="L72" s="8">
        <f t="shared" si="11"/>
        <v>25</v>
      </c>
      <c r="M72" s="12">
        <f t="shared" si="14"/>
        <v>490.75</v>
      </c>
    </row>
    <row r="73" spans="1:13" ht="39.6">
      <c r="A73" s="13" t="s">
        <v>561</v>
      </c>
      <c r="B73" s="13" t="s">
        <v>155</v>
      </c>
      <c r="C73" s="13" t="s">
        <v>155</v>
      </c>
      <c r="D73" s="7">
        <v>26.99</v>
      </c>
      <c r="E73" s="8">
        <v>0</v>
      </c>
      <c r="F73" s="8">
        <f t="shared" si="12"/>
        <v>0</v>
      </c>
      <c r="G73" s="8"/>
      <c r="H73" s="8">
        <v>25</v>
      </c>
      <c r="I73" s="9"/>
      <c r="J73" s="9"/>
      <c r="K73" s="8">
        <f t="shared" si="13"/>
        <v>-25</v>
      </c>
      <c r="L73" s="8">
        <f t="shared" si="11"/>
        <v>25</v>
      </c>
      <c r="M73" s="12">
        <f t="shared" si="14"/>
        <v>674.75</v>
      </c>
    </row>
    <row r="74" spans="1:13" ht="39.6">
      <c r="A74" s="13" t="s">
        <v>562</v>
      </c>
      <c r="B74" s="13" t="s">
        <v>155</v>
      </c>
      <c r="C74" s="13" t="s">
        <v>155</v>
      </c>
      <c r="D74" s="7">
        <v>41.3</v>
      </c>
      <c r="E74" s="8">
        <v>10</v>
      </c>
      <c r="F74" s="8">
        <f t="shared" si="12"/>
        <v>413</v>
      </c>
      <c r="G74" s="8"/>
      <c r="H74" s="8">
        <v>25</v>
      </c>
      <c r="I74" s="9"/>
      <c r="J74" s="9"/>
      <c r="K74" s="8">
        <f t="shared" si="13"/>
        <v>-15</v>
      </c>
      <c r="L74" s="8">
        <f t="shared" si="11"/>
        <v>15</v>
      </c>
      <c r="M74" s="12">
        <f t="shared" si="14"/>
        <v>619.5</v>
      </c>
    </row>
    <row r="75" spans="1:13" ht="26.4">
      <c r="A75" s="13" t="s">
        <v>563</v>
      </c>
      <c r="B75" s="13" t="s">
        <v>155</v>
      </c>
      <c r="C75" s="13" t="s">
        <v>155</v>
      </c>
      <c r="D75" s="7">
        <v>132</v>
      </c>
      <c r="E75" s="8">
        <v>94</v>
      </c>
      <c r="F75" s="8">
        <f t="shared" si="12"/>
        <v>12408</v>
      </c>
      <c r="G75" s="8"/>
      <c r="H75" s="8">
        <v>200</v>
      </c>
      <c r="I75" s="9"/>
      <c r="J75" s="9"/>
      <c r="K75" s="8">
        <f t="shared" si="13"/>
        <v>-106</v>
      </c>
      <c r="L75" s="8">
        <f t="shared" si="11"/>
        <v>106</v>
      </c>
      <c r="M75" s="12">
        <f t="shared" si="14"/>
        <v>13992</v>
      </c>
    </row>
    <row r="76" spans="1:13" ht="26.4">
      <c r="A76" s="13" t="s">
        <v>564</v>
      </c>
      <c r="B76" s="13" t="s">
        <v>155</v>
      </c>
      <c r="C76" s="13" t="s">
        <v>155</v>
      </c>
      <c r="D76" s="7">
        <v>8.5500000000000007</v>
      </c>
      <c r="E76" s="8">
        <v>150</v>
      </c>
      <c r="F76" s="8">
        <f t="shared" si="12"/>
        <v>1282.5</v>
      </c>
      <c r="G76" s="8"/>
      <c r="H76" s="8">
        <v>200</v>
      </c>
      <c r="I76" s="9"/>
      <c r="J76" s="9"/>
      <c r="K76" s="8">
        <f t="shared" si="13"/>
        <v>-50</v>
      </c>
      <c r="L76" s="8">
        <f t="shared" si="11"/>
        <v>50</v>
      </c>
      <c r="M76" s="12">
        <f t="shared" si="14"/>
        <v>427.5</v>
      </c>
    </row>
    <row r="77" spans="1:13" ht="26.4">
      <c r="A77" s="13" t="s">
        <v>534</v>
      </c>
      <c r="B77" s="13" t="s">
        <v>155</v>
      </c>
      <c r="C77" s="13" t="s">
        <v>155</v>
      </c>
      <c r="D77" s="7">
        <v>9.44</v>
      </c>
      <c r="E77" s="8">
        <v>50</v>
      </c>
      <c r="F77" s="8">
        <f t="shared" si="12"/>
        <v>472</v>
      </c>
      <c r="G77" s="8"/>
      <c r="H77" s="8">
        <v>200</v>
      </c>
      <c r="I77" s="9"/>
      <c r="J77" s="9"/>
      <c r="K77" s="8">
        <f t="shared" si="13"/>
        <v>-150</v>
      </c>
      <c r="L77" s="8">
        <f t="shared" si="11"/>
        <v>150</v>
      </c>
      <c r="M77" s="12">
        <f t="shared" si="14"/>
        <v>1416</v>
      </c>
    </row>
    <row r="78" spans="1:13" ht="26.4">
      <c r="A78" s="13" t="s">
        <v>170</v>
      </c>
      <c r="B78" s="13" t="s">
        <v>155</v>
      </c>
      <c r="C78" s="13" t="s">
        <v>155</v>
      </c>
      <c r="D78" s="7">
        <v>105.02</v>
      </c>
      <c r="E78" s="8">
        <v>20</v>
      </c>
      <c r="F78" s="8">
        <f t="shared" si="12"/>
        <v>2100.4</v>
      </c>
      <c r="G78" s="8"/>
      <c r="H78" s="8">
        <v>200</v>
      </c>
      <c r="I78" s="9"/>
      <c r="J78" s="9"/>
      <c r="K78" s="8">
        <f t="shared" si="13"/>
        <v>-180</v>
      </c>
      <c r="L78" s="8">
        <f t="shared" si="11"/>
        <v>180</v>
      </c>
      <c r="M78" s="12">
        <f t="shared" si="14"/>
        <v>18903.599999999999</v>
      </c>
    </row>
    <row r="79" spans="1:13" ht="26.4">
      <c r="A79" s="13" t="s">
        <v>565</v>
      </c>
      <c r="B79" s="13" t="s">
        <v>155</v>
      </c>
      <c r="C79" s="13" t="s">
        <v>155</v>
      </c>
      <c r="D79" s="7">
        <v>132</v>
      </c>
      <c r="E79" s="8">
        <v>20</v>
      </c>
      <c r="F79" s="8">
        <f t="shared" si="12"/>
        <v>2640</v>
      </c>
      <c r="G79" s="8"/>
      <c r="H79" s="8">
        <v>200</v>
      </c>
      <c r="I79" s="9"/>
      <c r="J79" s="9"/>
      <c r="K79" s="8">
        <f t="shared" si="13"/>
        <v>-180</v>
      </c>
      <c r="L79" s="8">
        <f t="shared" si="11"/>
        <v>180</v>
      </c>
      <c r="M79" s="12">
        <f t="shared" si="14"/>
        <v>23760</v>
      </c>
    </row>
    <row r="80" spans="1:13" ht="26.4">
      <c r="A80" s="13" t="s">
        <v>537</v>
      </c>
      <c r="B80" s="13" t="s">
        <v>155</v>
      </c>
      <c r="C80" s="13" t="s">
        <v>155</v>
      </c>
      <c r="D80" s="7">
        <v>13.07</v>
      </c>
      <c r="E80" s="8">
        <v>0</v>
      </c>
      <c r="F80" s="8">
        <f t="shared" si="12"/>
        <v>0</v>
      </c>
      <c r="G80" s="8"/>
      <c r="H80" s="8">
        <v>200</v>
      </c>
      <c r="I80" s="9"/>
      <c r="J80" s="9"/>
      <c r="K80" s="8">
        <f t="shared" si="13"/>
        <v>-200</v>
      </c>
      <c r="L80" s="8">
        <f t="shared" si="11"/>
        <v>200</v>
      </c>
      <c r="M80" s="12">
        <f t="shared" si="14"/>
        <v>2614</v>
      </c>
    </row>
    <row r="81" spans="1:13" ht="26.4">
      <c r="A81" s="13" t="s">
        <v>566</v>
      </c>
      <c r="B81" s="13" t="s">
        <v>155</v>
      </c>
      <c r="C81" s="13" t="s">
        <v>155</v>
      </c>
      <c r="D81" s="7">
        <v>8.49</v>
      </c>
      <c r="E81" s="8">
        <v>0</v>
      </c>
      <c r="F81" s="8">
        <f t="shared" si="12"/>
        <v>0</v>
      </c>
      <c r="G81" s="8"/>
      <c r="H81" s="8">
        <v>200</v>
      </c>
      <c r="I81" s="9"/>
      <c r="J81" s="9"/>
      <c r="K81" s="8">
        <f t="shared" si="13"/>
        <v>-200</v>
      </c>
      <c r="L81" s="8">
        <f t="shared" si="11"/>
        <v>200</v>
      </c>
      <c r="M81" s="12">
        <f t="shared" si="14"/>
        <v>1698</v>
      </c>
    </row>
    <row r="82" spans="1:13" ht="26.4">
      <c r="A82" s="13" t="s">
        <v>567</v>
      </c>
      <c r="B82" s="13" t="s">
        <v>155</v>
      </c>
      <c r="C82" s="13" t="s">
        <v>155</v>
      </c>
      <c r="D82" s="7">
        <v>23.6</v>
      </c>
      <c r="E82" s="8">
        <v>0</v>
      </c>
      <c r="F82" s="8">
        <f t="shared" si="12"/>
        <v>0</v>
      </c>
      <c r="G82" s="8"/>
      <c r="H82" s="8">
        <v>200</v>
      </c>
      <c r="I82" s="9"/>
      <c r="J82" s="9"/>
      <c r="K82" s="8">
        <f t="shared" si="13"/>
        <v>-200</v>
      </c>
      <c r="L82" s="8">
        <f t="shared" si="11"/>
        <v>200</v>
      </c>
      <c r="M82" s="12">
        <f t="shared" si="14"/>
        <v>4720</v>
      </c>
    </row>
    <row r="83" spans="1:13" ht="26.4">
      <c r="A83" s="13" t="s">
        <v>568</v>
      </c>
      <c r="B83" s="13" t="s">
        <v>155</v>
      </c>
      <c r="C83" s="13" t="s">
        <v>155</v>
      </c>
      <c r="D83" s="7">
        <v>27.16</v>
      </c>
      <c r="E83" s="8">
        <v>0</v>
      </c>
      <c r="F83" s="8">
        <f t="shared" si="12"/>
        <v>0</v>
      </c>
      <c r="G83" s="8"/>
      <c r="H83" s="8">
        <v>200</v>
      </c>
      <c r="I83" s="9"/>
      <c r="J83" s="9"/>
      <c r="K83" s="8">
        <f t="shared" si="13"/>
        <v>-200</v>
      </c>
      <c r="L83" s="8">
        <f t="shared" si="11"/>
        <v>200</v>
      </c>
      <c r="M83" s="12">
        <f t="shared" si="14"/>
        <v>5432</v>
      </c>
    </row>
    <row r="84" spans="1:13" ht="26.4">
      <c r="A84" s="13" t="s">
        <v>569</v>
      </c>
      <c r="B84" s="13" t="s">
        <v>155</v>
      </c>
      <c r="C84" s="13" t="s">
        <v>155</v>
      </c>
      <c r="D84" s="7">
        <v>11.8</v>
      </c>
      <c r="E84" s="8">
        <v>0</v>
      </c>
      <c r="F84" s="8">
        <f t="shared" si="12"/>
        <v>0</v>
      </c>
      <c r="G84" s="8"/>
      <c r="H84" s="8">
        <v>50</v>
      </c>
      <c r="I84" s="9"/>
      <c r="J84" s="9"/>
      <c r="K84" s="8">
        <f t="shared" si="13"/>
        <v>-50</v>
      </c>
      <c r="L84" s="8">
        <f t="shared" si="11"/>
        <v>50</v>
      </c>
      <c r="M84" s="12">
        <f t="shared" si="14"/>
        <v>590</v>
      </c>
    </row>
    <row r="85" spans="1:13" ht="26.4">
      <c r="A85" s="13" t="s">
        <v>570</v>
      </c>
      <c r="B85" s="13" t="s">
        <v>155</v>
      </c>
      <c r="C85" s="13" t="s">
        <v>155</v>
      </c>
      <c r="D85" s="7">
        <v>13.29</v>
      </c>
      <c r="E85" s="8">
        <v>0</v>
      </c>
      <c r="F85" s="8">
        <f t="shared" si="12"/>
        <v>0</v>
      </c>
      <c r="G85" s="8"/>
      <c r="H85" s="8">
        <v>50</v>
      </c>
      <c r="I85" s="9"/>
      <c r="J85" s="9"/>
      <c r="K85" s="8">
        <f t="shared" si="13"/>
        <v>-50</v>
      </c>
      <c r="L85" s="8">
        <f t="shared" si="11"/>
        <v>50</v>
      </c>
      <c r="M85" s="12">
        <f t="shared" si="14"/>
        <v>664.5</v>
      </c>
    </row>
    <row r="86" spans="1:13" ht="26.4">
      <c r="A86" s="13" t="s">
        <v>571</v>
      </c>
      <c r="B86" s="13" t="s">
        <v>155</v>
      </c>
      <c r="C86" s="13" t="s">
        <v>155</v>
      </c>
      <c r="D86" s="7">
        <v>40.119999999999997</v>
      </c>
      <c r="E86" s="8">
        <v>0</v>
      </c>
      <c r="F86" s="8">
        <f t="shared" si="12"/>
        <v>0</v>
      </c>
      <c r="G86" s="8"/>
      <c r="H86" s="8">
        <v>200</v>
      </c>
      <c r="I86" s="9"/>
      <c r="J86" s="9"/>
      <c r="K86" s="8">
        <f t="shared" si="13"/>
        <v>-200</v>
      </c>
      <c r="L86" s="8">
        <f t="shared" si="11"/>
        <v>200</v>
      </c>
      <c r="M86" s="12">
        <f t="shared" si="14"/>
        <v>8024</v>
      </c>
    </row>
    <row r="87" spans="1:13" ht="26.4">
      <c r="A87" s="13" t="s">
        <v>572</v>
      </c>
      <c r="B87" s="13" t="s">
        <v>155</v>
      </c>
      <c r="C87" s="13" t="s">
        <v>155</v>
      </c>
      <c r="D87" s="7">
        <v>132.16</v>
      </c>
      <c r="E87" s="8">
        <v>10</v>
      </c>
      <c r="F87" s="8">
        <f t="shared" si="12"/>
        <v>1321.6</v>
      </c>
      <c r="G87" s="8"/>
      <c r="H87" s="8">
        <v>200</v>
      </c>
      <c r="I87" s="9"/>
      <c r="J87" s="9"/>
      <c r="K87" s="8">
        <f t="shared" si="13"/>
        <v>-190</v>
      </c>
      <c r="L87" s="8">
        <f t="shared" si="11"/>
        <v>190</v>
      </c>
      <c r="M87" s="12">
        <f t="shared" si="14"/>
        <v>25110.400000000001</v>
      </c>
    </row>
    <row r="88" spans="1:13" ht="26.4">
      <c r="A88" s="13" t="s">
        <v>573</v>
      </c>
      <c r="B88" s="13" t="s">
        <v>155</v>
      </c>
      <c r="C88" s="13" t="s">
        <v>155</v>
      </c>
      <c r="D88" s="7">
        <v>13.12</v>
      </c>
      <c r="E88" s="8">
        <v>100</v>
      </c>
      <c r="F88" s="8">
        <f t="shared" si="12"/>
        <v>1312</v>
      </c>
      <c r="G88" s="8"/>
      <c r="H88" s="8">
        <v>200</v>
      </c>
      <c r="I88" s="9"/>
      <c r="J88" s="9"/>
      <c r="K88" s="8">
        <f t="shared" si="13"/>
        <v>-100</v>
      </c>
      <c r="L88" s="8">
        <f t="shared" si="11"/>
        <v>100</v>
      </c>
      <c r="M88" s="12">
        <f t="shared" si="14"/>
        <v>1312</v>
      </c>
    </row>
    <row r="89" spans="1:13" ht="26.4">
      <c r="A89" s="13" t="s">
        <v>574</v>
      </c>
      <c r="B89" s="13" t="s">
        <v>155</v>
      </c>
      <c r="C89" s="13" t="s">
        <v>155</v>
      </c>
      <c r="D89" s="7">
        <v>33.04</v>
      </c>
      <c r="E89" s="8">
        <v>0</v>
      </c>
      <c r="F89" s="8">
        <f t="shared" si="12"/>
        <v>0</v>
      </c>
      <c r="G89" s="8"/>
      <c r="H89" s="8">
        <v>200</v>
      </c>
      <c r="I89" s="9"/>
      <c r="J89" s="9"/>
      <c r="K89" s="8">
        <f t="shared" si="13"/>
        <v>-200</v>
      </c>
      <c r="L89" s="8">
        <f t="shared" si="11"/>
        <v>200</v>
      </c>
      <c r="M89" s="12">
        <f t="shared" si="14"/>
        <v>6608</v>
      </c>
    </row>
    <row r="90" spans="1:13" ht="26.4">
      <c r="A90" s="13" t="s">
        <v>171</v>
      </c>
      <c r="B90" s="13" t="s">
        <v>155</v>
      </c>
      <c r="C90" s="13" t="s">
        <v>155</v>
      </c>
      <c r="D90" s="7">
        <v>21.24</v>
      </c>
      <c r="E90" s="8">
        <v>100</v>
      </c>
      <c r="F90" s="8">
        <f t="shared" si="12"/>
        <v>2124</v>
      </c>
      <c r="G90" s="8"/>
      <c r="H90" s="8">
        <v>200</v>
      </c>
      <c r="I90" s="9"/>
      <c r="J90" s="9"/>
      <c r="K90" s="8">
        <f t="shared" si="13"/>
        <v>-100</v>
      </c>
      <c r="L90" s="8">
        <f t="shared" si="11"/>
        <v>100</v>
      </c>
      <c r="M90" s="12">
        <f t="shared" si="14"/>
        <v>2124</v>
      </c>
    </row>
    <row r="91" spans="1:13" ht="26.4">
      <c r="A91" s="13" t="s">
        <v>575</v>
      </c>
      <c r="B91" s="13" t="s">
        <v>155</v>
      </c>
      <c r="C91" s="13" t="s">
        <v>155</v>
      </c>
      <c r="D91" s="7">
        <v>20.059999999999999</v>
      </c>
      <c r="E91" s="8">
        <v>0</v>
      </c>
      <c r="F91" s="8">
        <f t="shared" si="12"/>
        <v>0</v>
      </c>
      <c r="G91" s="8"/>
      <c r="H91" s="8">
        <v>200</v>
      </c>
      <c r="I91" s="9"/>
      <c r="J91" s="9"/>
      <c r="K91" s="8">
        <f t="shared" si="13"/>
        <v>-200</v>
      </c>
      <c r="L91" s="8">
        <f t="shared" si="11"/>
        <v>200</v>
      </c>
      <c r="M91" s="12">
        <f t="shared" si="14"/>
        <v>4012</v>
      </c>
    </row>
    <row r="92" spans="1:13" ht="26.4">
      <c r="A92" s="13" t="s">
        <v>576</v>
      </c>
      <c r="B92" s="13" t="s">
        <v>155</v>
      </c>
      <c r="C92" s="13" t="s">
        <v>155</v>
      </c>
      <c r="D92" s="7">
        <v>20.07</v>
      </c>
      <c r="E92" s="8">
        <v>0</v>
      </c>
      <c r="F92" s="8">
        <f t="shared" si="12"/>
        <v>0</v>
      </c>
      <c r="G92" s="8"/>
      <c r="H92" s="8">
        <v>200</v>
      </c>
      <c r="I92" s="9"/>
      <c r="J92" s="9"/>
      <c r="K92" s="8">
        <f t="shared" si="13"/>
        <v>-200</v>
      </c>
      <c r="L92" s="8">
        <f t="shared" si="11"/>
        <v>200</v>
      </c>
      <c r="M92" s="12">
        <f t="shared" si="14"/>
        <v>4014</v>
      </c>
    </row>
    <row r="93" spans="1:13" ht="26.4">
      <c r="A93" s="13" t="s">
        <v>577</v>
      </c>
      <c r="B93" s="13" t="s">
        <v>155</v>
      </c>
      <c r="C93" s="13" t="s">
        <v>155</v>
      </c>
      <c r="D93" s="7">
        <v>16.68</v>
      </c>
      <c r="E93" s="8">
        <v>23</v>
      </c>
      <c r="F93" s="8">
        <f t="shared" si="12"/>
        <v>383.64</v>
      </c>
      <c r="G93" s="8"/>
      <c r="H93" s="8">
        <v>200</v>
      </c>
      <c r="I93" s="9"/>
      <c r="J93" s="9"/>
      <c r="K93" s="8">
        <f t="shared" si="13"/>
        <v>-177</v>
      </c>
      <c r="L93" s="8">
        <f t="shared" si="11"/>
        <v>177</v>
      </c>
      <c r="M93" s="12">
        <f t="shared" si="14"/>
        <v>2952.36</v>
      </c>
    </row>
    <row r="94" spans="1:13" ht="26.4">
      <c r="A94" s="13" t="s">
        <v>578</v>
      </c>
      <c r="B94" s="13" t="s">
        <v>155</v>
      </c>
      <c r="C94" s="13" t="s">
        <v>155</v>
      </c>
      <c r="D94" s="7">
        <v>40.119999999999997</v>
      </c>
      <c r="E94" s="8">
        <v>11</v>
      </c>
      <c r="F94" s="8">
        <f t="shared" si="12"/>
        <v>441.32</v>
      </c>
      <c r="G94" s="8"/>
      <c r="H94" s="8">
        <v>200</v>
      </c>
      <c r="I94" s="9"/>
      <c r="J94" s="9"/>
      <c r="K94" s="8">
        <f t="shared" si="13"/>
        <v>-189</v>
      </c>
      <c r="L94" s="8">
        <f t="shared" si="11"/>
        <v>189</v>
      </c>
      <c r="M94" s="12">
        <f t="shared" si="14"/>
        <v>7582.68</v>
      </c>
    </row>
    <row r="95" spans="1:13" ht="26.4">
      <c r="A95" s="13" t="s">
        <v>579</v>
      </c>
      <c r="B95" s="13" t="s">
        <v>155</v>
      </c>
      <c r="C95" s="13" t="s">
        <v>155</v>
      </c>
      <c r="D95" s="7">
        <v>132.16</v>
      </c>
      <c r="E95" s="8">
        <v>16</v>
      </c>
      <c r="F95" s="8">
        <f t="shared" si="12"/>
        <v>2114.56</v>
      </c>
      <c r="G95" s="8"/>
      <c r="H95" s="8">
        <v>200</v>
      </c>
      <c r="I95" s="9"/>
      <c r="J95" s="9"/>
      <c r="K95" s="8">
        <f t="shared" si="13"/>
        <v>-184</v>
      </c>
      <c r="L95" s="8">
        <f t="shared" si="11"/>
        <v>184</v>
      </c>
      <c r="M95" s="12">
        <f t="shared" si="14"/>
        <v>24317.439999999999</v>
      </c>
    </row>
    <row r="96" spans="1:13">
      <c r="A96" s="69"/>
      <c r="B96" s="69"/>
      <c r="C96" s="69"/>
      <c r="D96" s="69"/>
      <c r="E96" s="69"/>
      <c r="F96" s="70">
        <f>SUM(F2:F95)</f>
        <v>285283.82</v>
      </c>
      <c r="G96" s="71"/>
      <c r="H96" s="71"/>
      <c r="I96" s="71"/>
      <c r="J96" s="71"/>
      <c r="K96" s="71"/>
      <c r="L96" s="71"/>
      <c r="M96" s="70">
        <f>SUM(M2:M95)</f>
        <v>239984.83</v>
      </c>
    </row>
  </sheetData>
  <printOptions gridLines="1"/>
  <pageMargins left="0.23622047244094499" right="0.23622047244094499" top="0.63" bottom="0.41" header="0.27" footer="0.16"/>
  <pageSetup paperSize="9" scale="95" orientation="landscape" r:id="rId1"/>
  <headerFooter>
    <oddHeader>&amp;C&amp;F
&amp;A</oddHeader>
    <oddFooter>&amp;CPage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27"/>
  <sheetViews>
    <sheetView view="pageBreakPreview" zoomScaleNormal="100" workbookViewId="0">
      <pane ySplit="1" topLeftCell="A2" activePane="bottomLeft" state="frozen"/>
      <selection pane="bottomLeft" sqref="A1:XFD1"/>
    </sheetView>
  </sheetViews>
  <sheetFormatPr defaultColWidth="9.109375" defaultRowHeight="13.8"/>
  <cols>
    <col min="1" max="1" width="33.44140625" style="1" customWidth="1"/>
    <col min="2" max="9" width="9.109375" style="1"/>
    <col min="10" max="10" width="9.5546875" style="1"/>
    <col min="11" max="16384" width="9.109375" style="1"/>
  </cols>
  <sheetData>
    <row r="1" spans="1:13" s="2" customFormat="1" ht="76.05" customHeight="1">
      <c r="A1" s="92" t="s">
        <v>0</v>
      </c>
      <c r="B1" s="92" t="s">
        <v>1</v>
      </c>
      <c r="C1" s="92" t="s">
        <v>2</v>
      </c>
      <c r="D1" s="93" t="s">
        <v>3</v>
      </c>
      <c r="E1" s="92" t="s">
        <v>4</v>
      </c>
      <c r="F1" s="92" t="s">
        <v>5</v>
      </c>
      <c r="G1" s="95" t="s">
        <v>6</v>
      </c>
      <c r="H1" s="95" t="s">
        <v>7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</row>
    <row r="2" spans="1:13" ht="26.4">
      <c r="A2" s="6" t="s">
        <v>580</v>
      </c>
      <c r="B2" s="6" t="s">
        <v>581</v>
      </c>
      <c r="C2" s="6" t="s">
        <v>582</v>
      </c>
      <c r="D2" s="7">
        <v>75</v>
      </c>
      <c r="E2" s="8">
        <v>10</v>
      </c>
      <c r="F2" s="8">
        <f>D2*E2</f>
        <v>750</v>
      </c>
      <c r="G2" s="6"/>
      <c r="H2" s="8">
        <v>20</v>
      </c>
      <c r="I2" s="8"/>
      <c r="J2" s="6"/>
      <c r="K2" s="8">
        <f>E2+G2-H2-I2</f>
        <v>-10</v>
      </c>
      <c r="L2" s="8">
        <f t="shared" ref="L2:L12" si="0">H2-E2</f>
        <v>10</v>
      </c>
      <c r="M2" s="12">
        <f t="shared" ref="M2:M26" si="1">L2*D2</f>
        <v>750</v>
      </c>
    </row>
    <row r="3" spans="1:13" ht="26.4">
      <c r="A3" s="6" t="s">
        <v>583</v>
      </c>
      <c r="B3" s="6" t="s">
        <v>581</v>
      </c>
      <c r="C3" s="6" t="s">
        <v>584</v>
      </c>
      <c r="D3" s="7">
        <v>75</v>
      </c>
      <c r="E3" s="8">
        <v>16</v>
      </c>
      <c r="F3" s="8">
        <f t="shared" ref="F3:F26" si="2">D3*E3</f>
        <v>1200</v>
      </c>
      <c r="G3" s="9"/>
      <c r="H3" s="8">
        <v>10</v>
      </c>
      <c r="I3" s="9"/>
      <c r="J3" s="6"/>
      <c r="K3" s="8">
        <f t="shared" ref="K3:K26" si="3">E3+G3-H3-I3</f>
        <v>6</v>
      </c>
      <c r="L3" s="8">
        <v>0</v>
      </c>
      <c r="M3" s="12">
        <f t="shared" si="1"/>
        <v>0</v>
      </c>
    </row>
    <row r="4" spans="1:13" ht="26.4">
      <c r="A4" s="6" t="s">
        <v>585</v>
      </c>
      <c r="B4" s="6" t="s">
        <v>581</v>
      </c>
      <c r="C4" s="6" t="s">
        <v>586</v>
      </c>
      <c r="D4" s="7">
        <v>245.76</v>
      </c>
      <c r="E4" s="8">
        <v>2</v>
      </c>
      <c r="F4" s="8">
        <f t="shared" si="2"/>
        <v>491.52</v>
      </c>
      <c r="G4" s="9"/>
      <c r="H4" s="8">
        <v>5</v>
      </c>
      <c r="I4" s="9"/>
      <c r="J4" s="6"/>
      <c r="K4" s="8">
        <f t="shared" si="3"/>
        <v>-3</v>
      </c>
      <c r="L4" s="8">
        <f t="shared" si="0"/>
        <v>3</v>
      </c>
      <c r="M4" s="12">
        <f t="shared" si="1"/>
        <v>737.28</v>
      </c>
    </row>
    <row r="5" spans="1:13" ht="26.4">
      <c r="A5" s="6" t="s">
        <v>587</v>
      </c>
      <c r="B5" s="6" t="s">
        <v>581</v>
      </c>
      <c r="C5" s="6" t="s">
        <v>586</v>
      </c>
      <c r="D5" s="7">
        <v>940.67</v>
      </c>
      <c r="E5" s="8">
        <v>6</v>
      </c>
      <c r="F5" s="8">
        <f t="shared" si="2"/>
        <v>5644.02</v>
      </c>
      <c r="G5" s="9"/>
      <c r="H5" s="8">
        <v>5</v>
      </c>
      <c r="I5" s="9"/>
      <c r="J5" s="6"/>
      <c r="K5" s="8">
        <f t="shared" si="3"/>
        <v>1</v>
      </c>
      <c r="L5" s="8">
        <v>0</v>
      </c>
      <c r="M5" s="12">
        <f t="shared" si="1"/>
        <v>0</v>
      </c>
    </row>
    <row r="6" spans="1:13" ht="26.4">
      <c r="A6" s="6" t="s">
        <v>588</v>
      </c>
      <c r="B6" s="6" t="s">
        <v>581</v>
      </c>
      <c r="C6" s="6" t="s">
        <v>586</v>
      </c>
      <c r="D6" s="7">
        <v>940.67</v>
      </c>
      <c r="E6" s="8">
        <v>5</v>
      </c>
      <c r="F6" s="8">
        <f t="shared" si="2"/>
        <v>4703.3500000000004</v>
      </c>
      <c r="G6" s="9"/>
      <c r="H6" s="8">
        <v>5</v>
      </c>
      <c r="I6" s="9"/>
      <c r="J6" s="6"/>
      <c r="K6" s="8">
        <f t="shared" si="3"/>
        <v>0</v>
      </c>
      <c r="L6" s="8">
        <f t="shared" si="0"/>
        <v>0</v>
      </c>
      <c r="M6" s="12">
        <f t="shared" si="1"/>
        <v>0</v>
      </c>
    </row>
    <row r="7" spans="1:13" ht="26.4">
      <c r="A7" s="6" t="s">
        <v>589</v>
      </c>
      <c r="B7" s="6" t="s">
        <v>581</v>
      </c>
      <c r="C7" s="6" t="s">
        <v>586</v>
      </c>
      <c r="D7" s="7">
        <v>266.94</v>
      </c>
      <c r="E7" s="8">
        <v>5</v>
      </c>
      <c r="F7" s="8">
        <f t="shared" si="2"/>
        <v>1334.7</v>
      </c>
      <c r="G7" s="9"/>
      <c r="H7" s="8">
        <v>5</v>
      </c>
      <c r="I7" s="9"/>
      <c r="J7" s="6"/>
      <c r="K7" s="8">
        <f t="shared" si="3"/>
        <v>0</v>
      </c>
      <c r="L7" s="8">
        <f t="shared" si="0"/>
        <v>0</v>
      </c>
      <c r="M7" s="12">
        <f t="shared" si="1"/>
        <v>0</v>
      </c>
    </row>
    <row r="8" spans="1:13" ht="26.4">
      <c r="A8" s="6" t="s">
        <v>590</v>
      </c>
      <c r="B8" s="6" t="s">
        <v>581</v>
      </c>
      <c r="C8" s="6" t="s">
        <v>586</v>
      </c>
      <c r="D8" s="7">
        <v>987</v>
      </c>
      <c r="E8" s="8">
        <v>4</v>
      </c>
      <c r="F8" s="8">
        <f t="shared" si="2"/>
        <v>3948</v>
      </c>
      <c r="G8" s="9"/>
      <c r="H8" s="8">
        <v>5</v>
      </c>
      <c r="I8" s="9"/>
      <c r="J8" s="6"/>
      <c r="K8" s="8">
        <f t="shared" si="3"/>
        <v>-1</v>
      </c>
      <c r="L8" s="8">
        <f t="shared" si="0"/>
        <v>1</v>
      </c>
      <c r="M8" s="12">
        <f t="shared" si="1"/>
        <v>987</v>
      </c>
    </row>
    <row r="9" spans="1:13" ht="26.4">
      <c r="A9" s="6" t="s">
        <v>591</v>
      </c>
      <c r="B9" s="6" t="s">
        <v>581</v>
      </c>
      <c r="C9" s="6" t="s">
        <v>586</v>
      </c>
      <c r="D9" s="7">
        <v>305</v>
      </c>
      <c r="E9" s="8">
        <v>4</v>
      </c>
      <c r="F9" s="8">
        <f t="shared" si="2"/>
        <v>1220</v>
      </c>
      <c r="G9" s="9"/>
      <c r="H9" s="8">
        <v>4</v>
      </c>
      <c r="I9" s="9"/>
      <c r="J9" s="6"/>
      <c r="K9" s="8">
        <f t="shared" si="3"/>
        <v>0</v>
      </c>
      <c r="L9" s="8">
        <f t="shared" si="0"/>
        <v>0</v>
      </c>
      <c r="M9" s="12">
        <f t="shared" si="1"/>
        <v>0</v>
      </c>
    </row>
    <row r="10" spans="1:13" ht="26.4">
      <c r="A10" s="6" t="s">
        <v>592</v>
      </c>
      <c r="B10" s="6" t="s">
        <v>581</v>
      </c>
      <c r="C10" s="6" t="s">
        <v>586</v>
      </c>
      <c r="D10" s="7">
        <v>969</v>
      </c>
      <c r="E10" s="8">
        <v>2</v>
      </c>
      <c r="F10" s="8">
        <f t="shared" si="2"/>
        <v>1938</v>
      </c>
      <c r="G10" s="9"/>
      <c r="H10" s="8">
        <v>4</v>
      </c>
      <c r="I10" s="9"/>
      <c r="J10" s="6"/>
      <c r="K10" s="8">
        <f t="shared" si="3"/>
        <v>-2</v>
      </c>
      <c r="L10" s="8">
        <f t="shared" si="0"/>
        <v>2</v>
      </c>
      <c r="M10" s="12">
        <f t="shared" si="1"/>
        <v>1938</v>
      </c>
    </row>
    <row r="11" spans="1:13" ht="26.4">
      <c r="A11" s="6" t="s">
        <v>593</v>
      </c>
      <c r="B11" s="6" t="s">
        <v>581</v>
      </c>
      <c r="C11" s="6" t="s">
        <v>594</v>
      </c>
      <c r="D11" s="7">
        <v>2755</v>
      </c>
      <c r="E11" s="8">
        <v>3</v>
      </c>
      <c r="F11" s="8">
        <f t="shared" si="2"/>
        <v>8265</v>
      </c>
      <c r="G11" s="9"/>
      <c r="H11" s="8">
        <v>5</v>
      </c>
      <c r="I11" s="9"/>
      <c r="J11" s="6"/>
      <c r="K11" s="8">
        <f t="shared" si="3"/>
        <v>-2</v>
      </c>
      <c r="L11" s="8">
        <f t="shared" si="0"/>
        <v>2</v>
      </c>
      <c r="M11" s="12">
        <f t="shared" si="1"/>
        <v>5510</v>
      </c>
    </row>
    <row r="12" spans="1:13" ht="26.4">
      <c r="A12" s="6" t="s">
        <v>595</v>
      </c>
      <c r="B12" s="6" t="s">
        <v>581</v>
      </c>
      <c r="C12" s="6" t="s">
        <v>596</v>
      </c>
      <c r="D12" s="7">
        <v>3216</v>
      </c>
      <c r="E12" s="8">
        <v>5</v>
      </c>
      <c r="F12" s="8">
        <f t="shared" si="2"/>
        <v>16080</v>
      </c>
      <c r="G12" s="9"/>
      <c r="H12" s="8">
        <v>5</v>
      </c>
      <c r="I12" s="9"/>
      <c r="J12" s="6"/>
      <c r="K12" s="8">
        <f t="shared" si="3"/>
        <v>0</v>
      </c>
      <c r="L12" s="8">
        <f t="shared" si="0"/>
        <v>0</v>
      </c>
      <c r="M12" s="12">
        <f t="shared" si="1"/>
        <v>0</v>
      </c>
    </row>
    <row r="13" spans="1:13" ht="26.4">
      <c r="A13" s="6" t="s">
        <v>597</v>
      </c>
      <c r="B13" s="6" t="s">
        <v>581</v>
      </c>
      <c r="C13" s="6" t="s">
        <v>596</v>
      </c>
      <c r="D13" s="7">
        <v>1405</v>
      </c>
      <c r="E13" s="8">
        <v>11</v>
      </c>
      <c r="F13" s="8">
        <f t="shared" si="2"/>
        <v>15455</v>
      </c>
      <c r="G13" s="9"/>
      <c r="H13" s="8">
        <v>5</v>
      </c>
      <c r="I13" s="9"/>
      <c r="J13" s="6"/>
      <c r="K13" s="8">
        <f t="shared" si="3"/>
        <v>6</v>
      </c>
      <c r="L13" s="8">
        <v>0</v>
      </c>
      <c r="M13" s="12">
        <f t="shared" si="1"/>
        <v>0</v>
      </c>
    </row>
    <row r="14" spans="1:13" ht="26.4">
      <c r="A14" s="6" t="s">
        <v>598</v>
      </c>
      <c r="B14" s="6" t="s">
        <v>581</v>
      </c>
      <c r="C14" s="6" t="s">
        <v>599</v>
      </c>
      <c r="D14" s="7">
        <v>2200</v>
      </c>
      <c r="E14" s="8">
        <v>5</v>
      </c>
      <c r="F14" s="8">
        <f t="shared" si="2"/>
        <v>11000</v>
      </c>
      <c r="G14" s="9"/>
      <c r="H14" s="8">
        <v>5</v>
      </c>
      <c r="I14" s="9"/>
      <c r="J14" s="6"/>
      <c r="K14" s="8">
        <f t="shared" si="3"/>
        <v>0</v>
      </c>
      <c r="L14" s="8">
        <f t="shared" ref="L14:L19" si="4">H14-E14</f>
        <v>0</v>
      </c>
      <c r="M14" s="12">
        <f t="shared" si="1"/>
        <v>0</v>
      </c>
    </row>
    <row r="15" spans="1:13" ht="26.4">
      <c r="A15" s="6" t="s">
        <v>600</v>
      </c>
      <c r="B15" s="6" t="s">
        <v>581</v>
      </c>
      <c r="C15" s="6" t="s">
        <v>599</v>
      </c>
      <c r="D15" s="7">
        <v>2200</v>
      </c>
      <c r="E15" s="8">
        <v>5</v>
      </c>
      <c r="F15" s="8">
        <f t="shared" si="2"/>
        <v>11000</v>
      </c>
      <c r="G15" s="9"/>
      <c r="H15" s="8">
        <v>5</v>
      </c>
      <c r="I15" s="9"/>
      <c r="J15" s="6"/>
      <c r="K15" s="8">
        <f t="shared" si="3"/>
        <v>0</v>
      </c>
      <c r="L15" s="8">
        <f t="shared" si="4"/>
        <v>0</v>
      </c>
      <c r="M15" s="12">
        <f t="shared" si="1"/>
        <v>0</v>
      </c>
    </row>
    <row r="16" spans="1:13" ht="39.6">
      <c r="A16" s="6" t="s">
        <v>601</v>
      </c>
      <c r="B16" s="6" t="s">
        <v>581</v>
      </c>
      <c r="C16" s="6" t="s">
        <v>602</v>
      </c>
      <c r="D16" s="7">
        <v>3150</v>
      </c>
      <c r="E16" s="8">
        <v>6</v>
      </c>
      <c r="F16" s="8">
        <f t="shared" si="2"/>
        <v>18900</v>
      </c>
      <c r="G16" s="9"/>
      <c r="H16" s="8">
        <v>5</v>
      </c>
      <c r="I16" s="9"/>
      <c r="J16" s="6"/>
      <c r="K16" s="8">
        <f t="shared" si="3"/>
        <v>1</v>
      </c>
      <c r="L16" s="8">
        <v>0</v>
      </c>
      <c r="M16" s="12">
        <f t="shared" si="1"/>
        <v>0</v>
      </c>
    </row>
    <row r="17" spans="1:13" ht="39.6">
      <c r="A17" s="6" t="s">
        <v>603</v>
      </c>
      <c r="B17" s="6" t="s">
        <v>581</v>
      </c>
      <c r="C17" s="6" t="s">
        <v>602</v>
      </c>
      <c r="D17" s="7">
        <v>3121</v>
      </c>
      <c r="E17" s="8">
        <v>21</v>
      </c>
      <c r="F17" s="8">
        <f t="shared" si="2"/>
        <v>65541</v>
      </c>
      <c r="G17" s="9"/>
      <c r="H17" s="8">
        <v>5</v>
      </c>
      <c r="I17" s="9"/>
      <c r="J17" s="6"/>
      <c r="K17" s="8">
        <f t="shared" si="3"/>
        <v>16</v>
      </c>
      <c r="L17" s="8">
        <v>0</v>
      </c>
      <c r="M17" s="12">
        <f t="shared" si="1"/>
        <v>0</v>
      </c>
    </row>
    <row r="18" spans="1:13" ht="26.4">
      <c r="A18" s="6" t="s">
        <v>604</v>
      </c>
      <c r="B18" s="6" t="s">
        <v>581</v>
      </c>
      <c r="C18" s="6" t="s">
        <v>605</v>
      </c>
      <c r="D18" s="7">
        <v>2560</v>
      </c>
      <c r="E18" s="8">
        <v>3</v>
      </c>
      <c r="F18" s="8">
        <f t="shared" si="2"/>
        <v>7680</v>
      </c>
      <c r="G18" s="9"/>
      <c r="H18" s="8">
        <v>5</v>
      </c>
      <c r="I18" s="9"/>
      <c r="J18" s="6"/>
      <c r="K18" s="8">
        <f t="shared" si="3"/>
        <v>-2</v>
      </c>
      <c r="L18" s="8">
        <f t="shared" si="4"/>
        <v>2</v>
      </c>
      <c r="M18" s="12">
        <f t="shared" si="1"/>
        <v>5120</v>
      </c>
    </row>
    <row r="19" spans="1:13" ht="26.4">
      <c r="A19" s="6" t="s">
        <v>606</v>
      </c>
      <c r="B19" s="6" t="s">
        <v>581</v>
      </c>
      <c r="C19" s="6" t="s">
        <v>607</v>
      </c>
      <c r="D19" s="7">
        <v>75</v>
      </c>
      <c r="E19" s="8">
        <v>20</v>
      </c>
      <c r="F19" s="8">
        <f t="shared" si="2"/>
        <v>1500</v>
      </c>
      <c r="G19" s="6"/>
      <c r="H19" s="8">
        <v>20</v>
      </c>
      <c r="I19" s="9"/>
      <c r="J19" s="6"/>
      <c r="K19" s="8">
        <f t="shared" si="3"/>
        <v>0</v>
      </c>
      <c r="L19" s="8">
        <f t="shared" si="4"/>
        <v>0</v>
      </c>
      <c r="M19" s="12">
        <f t="shared" si="1"/>
        <v>0</v>
      </c>
    </row>
    <row r="20" spans="1:13" ht="26.4">
      <c r="A20" s="6" t="s">
        <v>608</v>
      </c>
      <c r="B20" s="6" t="s">
        <v>581</v>
      </c>
      <c r="C20" s="6" t="s">
        <v>609</v>
      </c>
      <c r="D20" s="7">
        <v>191</v>
      </c>
      <c r="E20" s="8">
        <v>28</v>
      </c>
      <c r="F20" s="8">
        <f t="shared" si="2"/>
        <v>5348</v>
      </c>
      <c r="G20" s="67"/>
      <c r="H20" s="8">
        <v>20</v>
      </c>
      <c r="I20" s="9"/>
      <c r="J20" s="6"/>
      <c r="K20" s="8">
        <f t="shared" si="3"/>
        <v>8</v>
      </c>
      <c r="L20" s="8">
        <v>0</v>
      </c>
      <c r="M20" s="12">
        <f t="shared" si="1"/>
        <v>0</v>
      </c>
    </row>
    <row r="21" spans="1:13" ht="26.4">
      <c r="A21" s="6" t="s">
        <v>610</v>
      </c>
      <c r="B21" s="6" t="s">
        <v>581</v>
      </c>
      <c r="C21" s="6" t="s">
        <v>611</v>
      </c>
      <c r="D21" s="7">
        <v>118.6</v>
      </c>
      <c r="E21" s="8">
        <v>9</v>
      </c>
      <c r="F21" s="8">
        <f t="shared" si="2"/>
        <v>1067.4000000000001</v>
      </c>
      <c r="G21" s="6"/>
      <c r="H21" s="8">
        <v>20</v>
      </c>
      <c r="I21" s="9"/>
      <c r="J21" s="6"/>
      <c r="K21" s="8">
        <f t="shared" si="3"/>
        <v>-11</v>
      </c>
      <c r="L21" s="8">
        <f t="shared" ref="L21:L25" si="5">H21-E21</f>
        <v>11</v>
      </c>
      <c r="M21" s="12">
        <f t="shared" si="1"/>
        <v>1304.5999999999999</v>
      </c>
    </row>
    <row r="22" spans="1:13" ht="26.4">
      <c r="A22" s="6" t="s">
        <v>612</v>
      </c>
      <c r="B22" s="6" t="s">
        <v>581</v>
      </c>
      <c r="C22" s="6" t="s">
        <v>613</v>
      </c>
      <c r="D22" s="7">
        <v>517</v>
      </c>
      <c r="E22" s="8">
        <v>9</v>
      </c>
      <c r="F22" s="8">
        <f t="shared" si="2"/>
        <v>4653</v>
      </c>
      <c r="G22" s="68"/>
      <c r="H22" s="8">
        <v>40</v>
      </c>
      <c r="I22" s="8"/>
      <c r="J22" s="6"/>
      <c r="K22" s="8">
        <f t="shared" si="3"/>
        <v>-31</v>
      </c>
      <c r="L22" s="8">
        <f t="shared" si="5"/>
        <v>31</v>
      </c>
      <c r="M22" s="12">
        <f t="shared" si="1"/>
        <v>16027</v>
      </c>
    </row>
    <row r="23" spans="1:13" ht="26.4">
      <c r="A23" s="6" t="s">
        <v>614</v>
      </c>
      <c r="B23" s="6" t="s">
        <v>581</v>
      </c>
      <c r="C23" s="6" t="s">
        <v>615</v>
      </c>
      <c r="D23" s="7">
        <v>414</v>
      </c>
      <c r="E23" s="8">
        <v>12</v>
      </c>
      <c r="F23" s="8">
        <f t="shared" si="2"/>
        <v>4968</v>
      </c>
      <c r="G23" s="67"/>
      <c r="H23" s="8">
        <v>10</v>
      </c>
      <c r="I23" s="9"/>
      <c r="J23" s="6"/>
      <c r="K23" s="8">
        <f t="shared" si="3"/>
        <v>2</v>
      </c>
      <c r="L23" s="8">
        <v>0</v>
      </c>
      <c r="M23" s="12">
        <f t="shared" si="1"/>
        <v>0</v>
      </c>
    </row>
    <row r="24" spans="1:13" ht="26.4">
      <c r="A24" s="6" t="s">
        <v>616</v>
      </c>
      <c r="B24" s="6" t="s">
        <v>617</v>
      </c>
      <c r="C24" s="6" t="s">
        <v>618</v>
      </c>
      <c r="D24" s="7">
        <v>51</v>
      </c>
      <c r="E24" s="8">
        <v>7</v>
      </c>
      <c r="F24" s="8">
        <f t="shared" si="2"/>
        <v>357</v>
      </c>
      <c r="G24" s="9"/>
      <c r="H24" s="8">
        <v>10</v>
      </c>
      <c r="I24" s="9"/>
      <c r="J24" s="6"/>
      <c r="K24" s="8">
        <f t="shared" si="3"/>
        <v>-3</v>
      </c>
      <c r="L24" s="8">
        <f t="shared" si="5"/>
        <v>3</v>
      </c>
      <c r="M24" s="12">
        <f t="shared" si="1"/>
        <v>153</v>
      </c>
    </row>
    <row r="25" spans="1:13" ht="26.4">
      <c r="A25" s="6" t="s">
        <v>619</v>
      </c>
      <c r="B25" s="6" t="s">
        <v>617</v>
      </c>
      <c r="C25" s="6" t="s">
        <v>620</v>
      </c>
      <c r="D25" s="7">
        <v>9</v>
      </c>
      <c r="E25" s="8">
        <v>100</v>
      </c>
      <c r="F25" s="8">
        <f t="shared" si="2"/>
        <v>900</v>
      </c>
      <c r="G25" s="9"/>
      <c r="H25" s="8">
        <v>100</v>
      </c>
      <c r="I25" s="9"/>
      <c r="J25" s="6"/>
      <c r="K25" s="8">
        <f t="shared" si="3"/>
        <v>0</v>
      </c>
      <c r="L25" s="8">
        <f t="shared" si="5"/>
        <v>0</v>
      </c>
      <c r="M25" s="12">
        <f t="shared" si="1"/>
        <v>0</v>
      </c>
    </row>
    <row r="26" spans="1:13" ht="26.4">
      <c r="A26" s="6" t="s">
        <v>621</v>
      </c>
      <c r="B26" s="6" t="s">
        <v>617</v>
      </c>
      <c r="C26" s="6" t="s">
        <v>620</v>
      </c>
      <c r="D26" s="7">
        <v>9</v>
      </c>
      <c r="E26" s="8">
        <v>214</v>
      </c>
      <c r="F26" s="8">
        <f t="shared" si="2"/>
        <v>1926</v>
      </c>
      <c r="G26" s="9"/>
      <c r="H26" s="8">
        <v>100</v>
      </c>
      <c r="I26" s="9"/>
      <c r="J26" s="6"/>
      <c r="K26" s="8">
        <f t="shared" si="3"/>
        <v>114</v>
      </c>
      <c r="L26" s="8">
        <v>0</v>
      </c>
      <c r="M26" s="12">
        <f t="shared" si="1"/>
        <v>0</v>
      </c>
    </row>
    <row r="27" spans="1:13">
      <c r="A27" s="31"/>
      <c r="B27" s="31"/>
      <c r="C27" s="31"/>
      <c r="D27" s="31"/>
      <c r="E27" s="31"/>
      <c r="F27" s="11">
        <f>SUM(F2:F26)</f>
        <v>195869.99</v>
      </c>
      <c r="G27" s="10"/>
      <c r="H27" s="10"/>
      <c r="I27" s="10"/>
      <c r="J27" s="10"/>
      <c r="K27" s="10"/>
      <c r="L27" s="10"/>
      <c r="M27" s="11">
        <f>SUM(M2:M26)</f>
        <v>32526.880000000001</v>
      </c>
    </row>
  </sheetData>
  <printOptions gridLines="1"/>
  <pageMargins left="0.23622047244094499" right="0.23622047244094499" top="0.74803149606299202" bottom="0.74803149606299202" header="0.31496062992126" footer="0.31496062992126"/>
  <pageSetup paperSize="9" scale="95" orientation="landscape" r:id="rId1"/>
  <headerFooter>
    <oddHeader>&amp;C&amp;F
&amp;A</oddHeader>
    <oddFooter>&amp;CPage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12"/>
  <sheetViews>
    <sheetView view="pageBreakPreview" zoomScaleNormal="100" workbookViewId="0">
      <pane ySplit="1" topLeftCell="A2" activePane="bottomLeft" state="frozen"/>
      <selection pane="bottomLeft" sqref="A1:XFD1"/>
    </sheetView>
  </sheetViews>
  <sheetFormatPr defaultColWidth="9.109375" defaultRowHeight="14.4"/>
  <cols>
    <col min="1" max="1" width="33.33203125" customWidth="1"/>
    <col min="3" max="3" width="10.33203125" customWidth="1"/>
    <col min="10" max="10" width="8" customWidth="1"/>
  </cols>
  <sheetData>
    <row r="1" spans="1:13" s="2" customFormat="1" ht="67.05" customHeight="1">
      <c r="A1" s="92" t="s">
        <v>0</v>
      </c>
      <c r="B1" s="92" t="s">
        <v>1</v>
      </c>
      <c r="C1" s="92" t="s">
        <v>2</v>
      </c>
      <c r="D1" s="93" t="s">
        <v>3</v>
      </c>
      <c r="E1" s="92" t="s">
        <v>4</v>
      </c>
      <c r="F1" s="92" t="s">
        <v>5</v>
      </c>
      <c r="G1" s="95" t="s">
        <v>6</v>
      </c>
      <c r="H1" s="95" t="s">
        <v>7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</row>
    <row r="2" spans="1:13" ht="26.4">
      <c r="A2" s="13" t="s">
        <v>622</v>
      </c>
      <c r="B2" s="13" t="s">
        <v>623</v>
      </c>
      <c r="C2" s="13" t="s">
        <v>624</v>
      </c>
      <c r="D2" s="7">
        <v>1235</v>
      </c>
      <c r="E2" s="8">
        <v>1</v>
      </c>
      <c r="F2" s="8">
        <f>D2*E2</f>
        <v>1235</v>
      </c>
      <c r="G2" s="8"/>
      <c r="H2" s="8">
        <v>5</v>
      </c>
      <c r="I2" s="9"/>
      <c r="J2" s="6"/>
      <c r="K2" s="8">
        <f>E2+G2-H2-I2</f>
        <v>-4</v>
      </c>
      <c r="L2" s="8">
        <f t="shared" ref="L2:L5" si="0">H2-E2</f>
        <v>4</v>
      </c>
      <c r="M2" s="12">
        <f>L2*D2</f>
        <v>4940</v>
      </c>
    </row>
    <row r="3" spans="1:13" ht="39.6">
      <c r="A3" s="13" t="s">
        <v>625</v>
      </c>
      <c r="B3" s="13" t="s">
        <v>623</v>
      </c>
      <c r="C3" s="13" t="s">
        <v>626</v>
      </c>
      <c r="D3" s="7">
        <v>112</v>
      </c>
      <c r="E3" s="8">
        <v>157</v>
      </c>
      <c r="F3" s="8">
        <f t="shared" ref="F3:F11" si="1">D3*E3</f>
        <v>17584</v>
      </c>
      <c r="G3" s="9"/>
      <c r="H3" s="8">
        <v>200</v>
      </c>
      <c r="I3" s="9"/>
      <c r="J3" s="6"/>
      <c r="K3" s="8">
        <f t="shared" ref="K3:K11" si="2">E3+G3-H3-I3</f>
        <v>-43</v>
      </c>
      <c r="L3" s="8">
        <f t="shared" si="0"/>
        <v>43</v>
      </c>
      <c r="M3" s="12">
        <f t="shared" ref="M3:M11" si="3">L3*D3</f>
        <v>4816</v>
      </c>
    </row>
    <row r="4" spans="1:13" ht="39.6">
      <c r="A4" s="13" t="s">
        <v>627</v>
      </c>
      <c r="B4" s="13" t="s">
        <v>623</v>
      </c>
      <c r="C4" s="13" t="s">
        <v>626</v>
      </c>
      <c r="D4" s="7">
        <v>47.88</v>
      </c>
      <c r="E4" s="8">
        <v>251</v>
      </c>
      <c r="F4" s="8">
        <f t="shared" si="1"/>
        <v>12017.88</v>
      </c>
      <c r="G4" s="9"/>
      <c r="H4" s="8">
        <v>100</v>
      </c>
      <c r="I4" s="9"/>
      <c r="J4" s="6"/>
      <c r="K4" s="8">
        <f t="shared" si="2"/>
        <v>151</v>
      </c>
      <c r="L4" s="8">
        <v>0</v>
      </c>
      <c r="M4" s="12">
        <f t="shared" si="3"/>
        <v>0</v>
      </c>
    </row>
    <row r="5" spans="1:13" ht="26.4">
      <c r="A5" s="13" t="s">
        <v>628</v>
      </c>
      <c r="B5" s="13" t="s">
        <v>623</v>
      </c>
      <c r="C5" s="13" t="s">
        <v>629</v>
      </c>
      <c r="D5" s="7">
        <v>39</v>
      </c>
      <c r="E5" s="8">
        <v>10</v>
      </c>
      <c r="F5" s="8">
        <f t="shared" si="1"/>
        <v>390</v>
      </c>
      <c r="G5" s="9"/>
      <c r="H5" s="8">
        <v>10</v>
      </c>
      <c r="I5" s="9"/>
      <c r="J5" s="6"/>
      <c r="K5" s="8">
        <f t="shared" si="2"/>
        <v>0</v>
      </c>
      <c r="L5" s="8">
        <f t="shared" si="0"/>
        <v>0</v>
      </c>
      <c r="M5" s="12">
        <f t="shared" si="3"/>
        <v>0</v>
      </c>
    </row>
    <row r="6" spans="1:13" ht="26.4">
      <c r="A6" s="13" t="s">
        <v>630</v>
      </c>
      <c r="B6" s="13" t="s">
        <v>623</v>
      </c>
      <c r="C6" s="13" t="s">
        <v>629</v>
      </c>
      <c r="D6" s="7">
        <v>208</v>
      </c>
      <c r="E6" s="8">
        <v>38</v>
      </c>
      <c r="F6" s="8">
        <f t="shared" si="1"/>
        <v>7904</v>
      </c>
      <c r="G6" s="9"/>
      <c r="H6" s="8">
        <v>20</v>
      </c>
      <c r="I6" s="9"/>
      <c r="J6" s="6"/>
      <c r="K6" s="8">
        <f t="shared" si="2"/>
        <v>18</v>
      </c>
      <c r="L6" s="8">
        <v>0</v>
      </c>
      <c r="M6" s="12">
        <f t="shared" si="3"/>
        <v>0</v>
      </c>
    </row>
    <row r="7" spans="1:13" ht="26.4">
      <c r="A7" s="13" t="s">
        <v>631</v>
      </c>
      <c r="B7" s="13" t="s">
        <v>623</v>
      </c>
      <c r="C7" s="13" t="s">
        <v>632</v>
      </c>
      <c r="D7" s="7">
        <v>1901.25</v>
      </c>
      <c r="E7" s="8">
        <v>42</v>
      </c>
      <c r="F7" s="8">
        <f t="shared" si="1"/>
        <v>79852.5</v>
      </c>
      <c r="G7" s="9"/>
      <c r="H7" s="8">
        <v>45</v>
      </c>
      <c r="I7" s="9"/>
      <c r="J7" s="6"/>
      <c r="K7" s="8">
        <f t="shared" si="2"/>
        <v>-3</v>
      </c>
      <c r="L7" s="8">
        <f t="shared" ref="L7:L10" si="4">H7-E7</f>
        <v>3</v>
      </c>
      <c r="M7" s="12">
        <f t="shared" si="3"/>
        <v>5703.75</v>
      </c>
    </row>
    <row r="8" spans="1:13" ht="26.4">
      <c r="A8" s="13" t="s">
        <v>633</v>
      </c>
      <c r="B8" s="13" t="s">
        <v>623</v>
      </c>
      <c r="C8" s="13" t="s">
        <v>632</v>
      </c>
      <c r="D8" s="7">
        <v>2340</v>
      </c>
      <c r="E8" s="8">
        <v>10</v>
      </c>
      <c r="F8" s="8">
        <f t="shared" si="1"/>
        <v>23400</v>
      </c>
      <c r="G8" s="9"/>
      <c r="H8" s="8">
        <v>15</v>
      </c>
      <c r="I8" s="9"/>
      <c r="J8" s="6"/>
      <c r="K8" s="8">
        <f t="shared" si="2"/>
        <v>-5</v>
      </c>
      <c r="L8" s="8">
        <f t="shared" si="4"/>
        <v>5</v>
      </c>
      <c r="M8" s="12">
        <f t="shared" si="3"/>
        <v>11700</v>
      </c>
    </row>
    <row r="9" spans="1:13" ht="28.05" customHeight="1">
      <c r="A9" s="13" t="s">
        <v>634</v>
      </c>
      <c r="B9" s="13" t="s">
        <v>623</v>
      </c>
      <c r="C9" s="13" t="s">
        <v>632</v>
      </c>
      <c r="D9" s="7">
        <v>1924.72</v>
      </c>
      <c r="E9" s="8">
        <v>20</v>
      </c>
      <c r="F9" s="8">
        <f t="shared" si="1"/>
        <v>38494.400000000001</v>
      </c>
      <c r="G9" s="9"/>
      <c r="H9" s="8">
        <v>45</v>
      </c>
      <c r="I9" s="9"/>
      <c r="J9" s="6"/>
      <c r="K9" s="8">
        <f t="shared" si="2"/>
        <v>-25</v>
      </c>
      <c r="L9" s="8">
        <f t="shared" si="4"/>
        <v>25</v>
      </c>
      <c r="M9" s="12">
        <f t="shared" si="3"/>
        <v>48118</v>
      </c>
    </row>
    <row r="10" spans="1:13" ht="27" customHeight="1">
      <c r="A10" s="13" t="s">
        <v>635</v>
      </c>
      <c r="B10" s="13" t="s">
        <v>623</v>
      </c>
      <c r="C10" s="13" t="s">
        <v>632</v>
      </c>
      <c r="D10" s="7">
        <v>2368.88</v>
      </c>
      <c r="E10" s="8">
        <v>42</v>
      </c>
      <c r="F10" s="8">
        <f t="shared" si="1"/>
        <v>99492.96</v>
      </c>
      <c r="G10" s="9"/>
      <c r="H10" s="8">
        <v>45</v>
      </c>
      <c r="I10" s="9"/>
      <c r="J10" s="6"/>
      <c r="K10" s="8">
        <f t="shared" si="2"/>
        <v>-3</v>
      </c>
      <c r="L10" s="8">
        <f t="shared" si="4"/>
        <v>3</v>
      </c>
      <c r="M10" s="12">
        <f t="shared" si="3"/>
        <v>7106.64</v>
      </c>
    </row>
    <row r="11" spans="1:13" ht="25.95" customHeight="1">
      <c r="A11" s="13" t="s">
        <v>636</v>
      </c>
      <c r="B11" s="13" t="s">
        <v>623</v>
      </c>
      <c r="C11" s="13" t="s">
        <v>632</v>
      </c>
      <c r="D11" s="7">
        <v>2778.75</v>
      </c>
      <c r="E11" s="8">
        <v>21</v>
      </c>
      <c r="F11" s="8">
        <f t="shared" si="1"/>
        <v>58353.75</v>
      </c>
      <c r="G11" s="9"/>
      <c r="H11" s="8">
        <v>20</v>
      </c>
      <c r="I11" s="9"/>
      <c r="J11" s="6"/>
      <c r="K11" s="8">
        <f t="shared" si="2"/>
        <v>1</v>
      </c>
      <c r="L11" s="8">
        <v>0</v>
      </c>
      <c r="M11" s="12">
        <f t="shared" si="3"/>
        <v>0</v>
      </c>
    </row>
    <row r="12" spans="1:13">
      <c r="A12" s="18"/>
      <c r="B12" s="18"/>
      <c r="C12" s="18"/>
      <c r="D12" s="63"/>
      <c r="E12" s="63"/>
      <c r="F12" s="11">
        <f>SUM(F2:F11)</f>
        <v>338724.49</v>
      </c>
      <c r="G12" s="10"/>
      <c r="H12" s="10"/>
      <c r="I12" s="10"/>
      <c r="J12" s="10"/>
      <c r="K12" s="10"/>
      <c r="L12" s="10"/>
      <c r="M12" s="11">
        <f>SUM(M2:M11)</f>
        <v>82384.39</v>
      </c>
    </row>
  </sheetData>
  <printOptions gridLines="1"/>
  <pageMargins left="0.23622047244094499" right="0.23622047244094499" top="0.74803149606299202" bottom="0.74803149606299202" header="0.31496062992126" footer="0.31496062992126"/>
  <pageSetup paperSize="9" orientation="landscape" r:id="rId1"/>
  <headerFooter>
    <oddHeader>&amp;C&amp;F
&amp;A</oddHeader>
    <oddFooter>&amp;CPage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8"/>
  <sheetViews>
    <sheetView view="pageBreakPreview" zoomScaleNormal="100" workbookViewId="0">
      <pane ySplit="1" topLeftCell="A2" activePane="bottomLeft" state="frozen"/>
      <selection pane="bottomLeft" sqref="A1:XFD1"/>
    </sheetView>
  </sheetViews>
  <sheetFormatPr defaultColWidth="9.109375" defaultRowHeight="14.4"/>
  <cols>
    <col min="1" max="1" width="33.33203125" customWidth="1"/>
    <col min="3" max="3" width="10.33203125" customWidth="1"/>
    <col min="8" max="8" width="9" customWidth="1"/>
    <col min="9" max="9" width="7.77734375" customWidth="1"/>
    <col min="10" max="10" width="9.5546875"/>
  </cols>
  <sheetData>
    <row r="1" spans="1:13" s="2" customFormat="1" ht="67.05" customHeight="1">
      <c r="A1" s="92" t="s">
        <v>0</v>
      </c>
      <c r="B1" s="92" t="s">
        <v>1</v>
      </c>
      <c r="C1" s="92" t="s">
        <v>2</v>
      </c>
      <c r="D1" s="93" t="s">
        <v>3</v>
      </c>
      <c r="E1" s="92" t="s">
        <v>4</v>
      </c>
      <c r="F1" s="92" t="s">
        <v>5</v>
      </c>
      <c r="G1" s="95" t="s">
        <v>6</v>
      </c>
      <c r="H1" s="95" t="s">
        <v>7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</row>
    <row r="2" spans="1:13" ht="26.4">
      <c r="A2" s="13" t="s">
        <v>637</v>
      </c>
      <c r="B2" s="13" t="s">
        <v>155</v>
      </c>
      <c r="C2" s="13" t="s">
        <v>638</v>
      </c>
      <c r="D2" s="7">
        <v>583</v>
      </c>
      <c r="E2" s="8">
        <v>84</v>
      </c>
      <c r="F2" s="8">
        <f t="shared" ref="F2:F7" si="0">D2*E2</f>
        <v>48972</v>
      </c>
      <c r="G2" s="9"/>
      <c r="H2" s="8">
        <v>100</v>
      </c>
      <c r="I2" s="9"/>
      <c r="J2" s="9"/>
      <c r="K2" s="8">
        <f t="shared" ref="K2:K7" si="1">E2+G2-H2-I2</f>
        <v>-16</v>
      </c>
      <c r="L2" s="8">
        <f t="shared" ref="L2:L7" si="2">H2-E2</f>
        <v>16</v>
      </c>
      <c r="M2" s="12">
        <f t="shared" ref="M2:M7" si="3">L2*D2</f>
        <v>9328</v>
      </c>
    </row>
    <row r="3" spans="1:13" ht="26.4">
      <c r="A3" s="13" t="s">
        <v>639</v>
      </c>
      <c r="B3" s="13" t="s">
        <v>155</v>
      </c>
      <c r="C3" s="13" t="s">
        <v>640</v>
      </c>
      <c r="D3" s="7">
        <v>2535.5</v>
      </c>
      <c r="E3" s="8">
        <v>17</v>
      </c>
      <c r="F3" s="8">
        <f t="shared" si="0"/>
        <v>43103.5</v>
      </c>
      <c r="G3" s="9"/>
      <c r="H3" s="8">
        <v>20</v>
      </c>
      <c r="I3" s="9"/>
      <c r="J3" s="9"/>
      <c r="K3" s="8">
        <f t="shared" si="1"/>
        <v>-3</v>
      </c>
      <c r="L3" s="8">
        <f t="shared" si="2"/>
        <v>3</v>
      </c>
      <c r="M3" s="12">
        <f t="shared" si="3"/>
        <v>7606.5</v>
      </c>
    </row>
    <row r="4" spans="1:13" ht="39.6">
      <c r="A4" s="13" t="s">
        <v>641</v>
      </c>
      <c r="B4" s="13" t="s">
        <v>155</v>
      </c>
      <c r="C4" s="13" t="s">
        <v>642</v>
      </c>
      <c r="D4" s="7">
        <v>115</v>
      </c>
      <c r="E4" s="8">
        <v>37</v>
      </c>
      <c r="F4" s="8">
        <f t="shared" si="0"/>
        <v>4255</v>
      </c>
      <c r="G4" s="9"/>
      <c r="H4" s="8">
        <v>50</v>
      </c>
      <c r="I4" s="9"/>
      <c r="J4" s="9"/>
      <c r="K4" s="8">
        <f t="shared" si="1"/>
        <v>-13</v>
      </c>
      <c r="L4" s="8">
        <f t="shared" si="2"/>
        <v>13</v>
      </c>
      <c r="M4" s="12">
        <f t="shared" si="3"/>
        <v>1495</v>
      </c>
    </row>
    <row r="5" spans="1:13" ht="26.4">
      <c r="A5" s="13" t="s">
        <v>643</v>
      </c>
      <c r="B5" s="13" t="s">
        <v>155</v>
      </c>
      <c r="C5" s="13" t="s">
        <v>644</v>
      </c>
      <c r="D5" s="7">
        <v>215</v>
      </c>
      <c r="E5" s="8">
        <v>163</v>
      </c>
      <c r="F5" s="8">
        <f t="shared" si="0"/>
        <v>35045</v>
      </c>
      <c r="G5" s="9"/>
      <c r="H5" s="8">
        <v>200</v>
      </c>
      <c r="I5" s="9"/>
      <c r="J5" s="9"/>
      <c r="K5" s="8">
        <f t="shared" si="1"/>
        <v>-37</v>
      </c>
      <c r="L5" s="8">
        <f t="shared" si="2"/>
        <v>37</v>
      </c>
      <c r="M5" s="12">
        <f t="shared" si="3"/>
        <v>7955</v>
      </c>
    </row>
    <row r="6" spans="1:13" ht="26.4">
      <c r="A6" s="13" t="s">
        <v>645</v>
      </c>
      <c r="B6" s="13" t="s">
        <v>155</v>
      </c>
      <c r="C6" s="13" t="s">
        <v>646</v>
      </c>
      <c r="D6" s="7">
        <v>105</v>
      </c>
      <c r="E6" s="8">
        <v>20</v>
      </c>
      <c r="F6" s="8">
        <f t="shared" si="0"/>
        <v>2100</v>
      </c>
      <c r="G6" s="9"/>
      <c r="H6" s="8">
        <v>20</v>
      </c>
      <c r="I6" s="9"/>
      <c r="J6" s="9"/>
      <c r="K6" s="8">
        <f t="shared" si="1"/>
        <v>0</v>
      </c>
      <c r="L6" s="8">
        <f t="shared" si="2"/>
        <v>0</v>
      </c>
      <c r="M6" s="12">
        <f t="shared" si="3"/>
        <v>0</v>
      </c>
    </row>
    <row r="7" spans="1:13" ht="26.4">
      <c r="A7" s="13" t="s">
        <v>647</v>
      </c>
      <c r="B7" s="13" t="s">
        <v>155</v>
      </c>
      <c r="C7" s="13" t="s">
        <v>648</v>
      </c>
      <c r="D7" s="7">
        <v>175</v>
      </c>
      <c r="E7" s="8">
        <v>4</v>
      </c>
      <c r="F7" s="8">
        <f t="shared" si="0"/>
        <v>700</v>
      </c>
      <c r="G7" s="9"/>
      <c r="H7" s="8">
        <v>12</v>
      </c>
      <c r="I7" s="9"/>
      <c r="J7" s="9"/>
      <c r="K7" s="8">
        <f t="shared" si="1"/>
        <v>-8</v>
      </c>
      <c r="L7" s="8">
        <f t="shared" si="2"/>
        <v>8</v>
      </c>
      <c r="M7" s="12">
        <f t="shared" si="3"/>
        <v>1400</v>
      </c>
    </row>
    <row r="8" spans="1:13">
      <c r="A8" s="18"/>
      <c r="B8" s="18"/>
      <c r="C8" s="18"/>
      <c r="D8" s="64"/>
      <c r="E8" s="64"/>
      <c r="F8" s="65">
        <f>SUM(F2:F7)</f>
        <v>134175.5</v>
      </c>
      <c r="G8" s="66"/>
      <c r="H8" s="66"/>
      <c r="I8" s="66"/>
      <c r="J8" s="66"/>
      <c r="K8" s="66"/>
      <c r="L8" s="66"/>
      <c r="M8" s="65">
        <f>SUM(M2:M7)</f>
        <v>27784.5</v>
      </c>
    </row>
  </sheetData>
  <printOptions gridLines="1"/>
  <pageMargins left="0.23622047244094499" right="0.23622047244094499" top="0.74803149606299202" bottom="0.74803149606299202" header="0.31496062992126" footer="0.31496062992126"/>
  <pageSetup paperSize="9" orientation="landscape" r:id="rId1"/>
  <headerFooter>
    <oddHeader>&amp;C&amp;F
&amp;A</oddHeader>
    <oddFooter>&amp;CPage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15"/>
  <sheetViews>
    <sheetView view="pageBreakPreview" zoomScaleNormal="100" workbookViewId="0">
      <pane ySplit="1" topLeftCell="A2" activePane="bottomLeft" state="frozen"/>
      <selection pane="bottomLeft" sqref="A1:XFD1"/>
    </sheetView>
  </sheetViews>
  <sheetFormatPr defaultColWidth="9.109375" defaultRowHeight="14.4"/>
  <cols>
    <col min="1" max="1" width="35" customWidth="1"/>
    <col min="3" max="3" width="16.109375" customWidth="1"/>
    <col min="8" max="8" width="8.109375" customWidth="1"/>
    <col min="9" max="9" width="8" customWidth="1"/>
    <col min="10" max="10" width="9.5546875"/>
  </cols>
  <sheetData>
    <row r="1" spans="1:13" s="2" customFormat="1" ht="76.95" customHeight="1">
      <c r="A1" s="92" t="s">
        <v>0</v>
      </c>
      <c r="B1" s="92" t="s">
        <v>1</v>
      </c>
      <c r="C1" s="92" t="s">
        <v>2</v>
      </c>
      <c r="D1" s="93" t="s">
        <v>3</v>
      </c>
      <c r="E1" s="92" t="s">
        <v>4</v>
      </c>
      <c r="F1" s="92" t="s">
        <v>5</v>
      </c>
      <c r="G1" s="95" t="s">
        <v>6</v>
      </c>
      <c r="H1" s="95" t="s">
        <v>7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</row>
    <row r="2" spans="1:13" ht="26.4">
      <c r="A2" s="13" t="s">
        <v>649</v>
      </c>
      <c r="B2" s="13" t="s">
        <v>650</v>
      </c>
      <c r="C2" s="13" t="s">
        <v>651</v>
      </c>
      <c r="D2" s="7">
        <v>472</v>
      </c>
      <c r="E2" s="8">
        <v>16</v>
      </c>
      <c r="F2" s="8">
        <f>D2*E2</f>
        <v>7552</v>
      </c>
      <c r="G2" s="8"/>
      <c r="H2" s="8">
        <v>20</v>
      </c>
      <c r="I2" s="9"/>
      <c r="J2" s="6"/>
      <c r="K2" s="8">
        <f>E2+G2-H2-I2</f>
        <v>-4</v>
      </c>
      <c r="L2" s="8">
        <f t="shared" ref="L2:L7" si="0">H2-E2</f>
        <v>4</v>
      </c>
      <c r="M2" s="12">
        <f>L2*D2</f>
        <v>1888</v>
      </c>
    </row>
    <row r="3" spans="1:13" ht="26.4">
      <c r="A3" s="13" t="s">
        <v>652</v>
      </c>
      <c r="B3" s="13" t="s">
        <v>650</v>
      </c>
      <c r="C3" s="13" t="s">
        <v>653</v>
      </c>
      <c r="D3" s="7">
        <v>80</v>
      </c>
      <c r="E3" s="8">
        <v>14</v>
      </c>
      <c r="F3" s="8">
        <f t="shared" ref="F3:F14" si="1">D3*E3</f>
        <v>1120</v>
      </c>
      <c r="G3" s="8"/>
      <c r="H3" s="8">
        <v>20</v>
      </c>
      <c r="I3" s="9"/>
      <c r="J3" s="6"/>
      <c r="K3" s="8">
        <f t="shared" ref="K3:K14" si="2">E3+G3-H3-I3</f>
        <v>-6</v>
      </c>
      <c r="L3" s="8">
        <f t="shared" si="0"/>
        <v>6</v>
      </c>
      <c r="M3" s="12">
        <f t="shared" ref="M3:M14" si="3">L3*D3</f>
        <v>480</v>
      </c>
    </row>
    <row r="4" spans="1:13" ht="26.4">
      <c r="A4" s="13" t="s">
        <v>654</v>
      </c>
      <c r="B4" s="13" t="s">
        <v>650</v>
      </c>
      <c r="C4" s="13" t="s">
        <v>655</v>
      </c>
      <c r="D4" s="7">
        <v>235</v>
      </c>
      <c r="E4" s="8">
        <v>31</v>
      </c>
      <c r="F4" s="8">
        <f t="shared" si="1"/>
        <v>7285</v>
      </c>
      <c r="G4" s="9"/>
      <c r="H4" s="8">
        <v>20</v>
      </c>
      <c r="I4" s="9"/>
      <c r="J4" s="6"/>
      <c r="K4" s="8">
        <f t="shared" si="2"/>
        <v>11</v>
      </c>
      <c r="L4" s="8">
        <v>0</v>
      </c>
      <c r="M4" s="12">
        <f t="shared" si="3"/>
        <v>0</v>
      </c>
    </row>
    <row r="5" spans="1:13" ht="26.4">
      <c r="A5" s="13" t="s">
        <v>656</v>
      </c>
      <c r="B5" s="13" t="s">
        <v>650</v>
      </c>
      <c r="C5" s="13" t="s">
        <v>657</v>
      </c>
      <c r="D5" s="7">
        <v>38.14</v>
      </c>
      <c r="E5" s="8">
        <v>50</v>
      </c>
      <c r="F5" s="8">
        <f t="shared" si="1"/>
        <v>1907</v>
      </c>
      <c r="G5" s="9"/>
      <c r="H5" s="8">
        <v>50</v>
      </c>
      <c r="I5" s="9"/>
      <c r="J5" s="6"/>
      <c r="K5" s="8">
        <f t="shared" si="2"/>
        <v>0</v>
      </c>
      <c r="L5" s="8">
        <f t="shared" si="0"/>
        <v>0</v>
      </c>
      <c r="M5" s="12">
        <f t="shared" si="3"/>
        <v>0</v>
      </c>
    </row>
    <row r="6" spans="1:13" ht="26.4">
      <c r="A6" s="13" t="s">
        <v>658</v>
      </c>
      <c r="B6" s="13" t="s">
        <v>650</v>
      </c>
      <c r="C6" s="13" t="s">
        <v>657</v>
      </c>
      <c r="D6" s="7">
        <v>38.14</v>
      </c>
      <c r="E6" s="8">
        <v>32</v>
      </c>
      <c r="F6" s="8">
        <f t="shared" si="1"/>
        <v>1220.48</v>
      </c>
      <c r="G6" s="8"/>
      <c r="H6" s="8">
        <v>50</v>
      </c>
      <c r="I6" s="9"/>
      <c r="J6" s="6"/>
      <c r="K6" s="8">
        <f t="shared" si="2"/>
        <v>-18</v>
      </c>
      <c r="L6" s="8">
        <f t="shared" si="0"/>
        <v>18</v>
      </c>
      <c r="M6" s="12">
        <f t="shared" si="3"/>
        <v>686.52</v>
      </c>
    </row>
    <row r="7" spans="1:13" ht="26.4">
      <c r="A7" s="13" t="s">
        <v>659</v>
      </c>
      <c r="B7" s="13" t="s">
        <v>650</v>
      </c>
      <c r="C7" s="13" t="s">
        <v>660</v>
      </c>
      <c r="D7" s="7">
        <v>500</v>
      </c>
      <c r="E7" s="8">
        <v>11</v>
      </c>
      <c r="F7" s="8">
        <f t="shared" si="1"/>
        <v>5500</v>
      </c>
      <c r="G7" s="9"/>
      <c r="H7" s="8">
        <v>12</v>
      </c>
      <c r="I7" s="9"/>
      <c r="J7" s="6"/>
      <c r="K7" s="8">
        <f t="shared" si="2"/>
        <v>-1</v>
      </c>
      <c r="L7" s="8">
        <f t="shared" si="0"/>
        <v>1</v>
      </c>
      <c r="M7" s="12">
        <f t="shared" si="3"/>
        <v>500</v>
      </c>
    </row>
    <row r="8" spans="1:13">
      <c r="A8" s="13" t="s">
        <v>661</v>
      </c>
      <c r="B8" s="13" t="s">
        <v>650</v>
      </c>
      <c r="C8" s="13" t="s">
        <v>662</v>
      </c>
      <c r="D8" s="7">
        <v>1800</v>
      </c>
      <c r="E8" s="8">
        <v>6</v>
      </c>
      <c r="F8" s="8">
        <f t="shared" si="1"/>
        <v>10800</v>
      </c>
      <c r="G8" s="9"/>
      <c r="H8" s="8">
        <v>5</v>
      </c>
      <c r="I8" s="9"/>
      <c r="J8" s="6"/>
      <c r="K8" s="8">
        <f t="shared" si="2"/>
        <v>1</v>
      </c>
      <c r="L8" s="8">
        <v>0</v>
      </c>
      <c r="M8" s="12">
        <f t="shared" si="3"/>
        <v>0</v>
      </c>
    </row>
    <row r="9" spans="1:13" ht="26.4">
      <c r="A9" s="13" t="s">
        <v>663</v>
      </c>
      <c r="B9" s="13" t="s">
        <v>650</v>
      </c>
      <c r="C9" s="13" t="s">
        <v>664</v>
      </c>
      <c r="D9" s="7">
        <v>480</v>
      </c>
      <c r="E9" s="8">
        <v>6</v>
      </c>
      <c r="F9" s="8">
        <f t="shared" si="1"/>
        <v>2880</v>
      </c>
      <c r="G9" s="8"/>
      <c r="H9" s="8">
        <v>10</v>
      </c>
      <c r="I9" s="9"/>
      <c r="J9" s="6"/>
      <c r="K9" s="8">
        <f t="shared" si="2"/>
        <v>-4</v>
      </c>
      <c r="L9" s="8">
        <f t="shared" ref="L9:L14" si="4">H9-E9</f>
        <v>4</v>
      </c>
      <c r="M9" s="12">
        <f t="shared" si="3"/>
        <v>1920</v>
      </c>
    </row>
    <row r="10" spans="1:13" ht="72" customHeight="1">
      <c r="A10" s="13" t="s">
        <v>665</v>
      </c>
      <c r="B10" s="13" t="s">
        <v>650</v>
      </c>
      <c r="C10" s="13" t="s">
        <v>666</v>
      </c>
      <c r="D10" s="7">
        <v>1567.79</v>
      </c>
      <c r="E10" s="8">
        <v>6</v>
      </c>
      <c r="F10" s="8">
        <f t="shared" si="1"/>
        <v>9406.74</v>
      </c>
      <c r="G10" s="9"/>
      <c r="H10" s="8">
        <v>5</v>
      </c>
      <c r="I10" s="9"/>
      <c r="J10" s="6"/>
      <c r="K10" s="8">
        <f t="shared" si="2"/>
        <v>1</v>
      </c>
      <c r="L10" s="8">
        <v>0</v>
      </c>
      <c r="M10" s="12">
        <f t="shared" si="3"/>
        <v>0</v>
      </c>
    </row>
    <row r="11" spans="1:13" ht="49.95" customHeight="1">
      <c r="A11" s="13" t="s">
        <v>667</v>
      </c>
      <c r="B11" s="13" t="s">
        <v>650</v>
      </c>
      <c r="C11" s="13" t="s">
        <v>668</v>
      </c>
      <c r="D11" s="7">
        <v>853</v>
      </c>
      <c r="E11" s="8">
        <v>10</v>
      </c>
      <c r="F11" s="8">
        <f t="shared" si="1"/>
        <v>8530</v>
      </c>
      <c r="G11" s="8"/>
      <c r="H11" s="8">
        <v>20</v>
      </c>
      <c r="I11" s="9"/>
      <c r="J11" s="6"/>
      <c r="K11" s="8">
        <f t="shared" si="2"/>
        <v>-10</v>
      </c>
      <c r="L11" s="8">
        <f t="shared" si="4"/>
        <v>10</v>
      </c>
      <c r="M11" s="12">
        <f t="shared" si="3"/>
        <v>8530</v>
      </c>
    </row>
    <row r="12" spans="1:13" ht="39.6">
      <c r="A12" s="13" t="s">
        <v>669</v>
      </c>
      <c r="B12" s="13" t="s">
        <v>650</v>
      </c>
      <c r="C12" s="13" t="s">
        <v>670</v>
      </c>
      <c r="D12" s="7">
        <v>678</v>
      </c>
      <c r="E12" s="8">
        <v>0</v>
      </c>
      <c r="F12" s="8">
        <f t="shared" si="1"/>
        <v>0</v>
      </c>
      <c r="G12" s="8"/>
      <c r="H12" s="8">
        <v>10</v>
      </c>
      <c r="I12" s="9"/>
      <c r="J12" s="6"/>
      <c r="K12" s="8">
        <f t="shared" si="2"/>
        <v>-10</v>
      </c>
      <c r="L12" s="8">
        <f t="shared" si="4"/>
        <v>10</v>
      </c>
      <c r="M12" s="12">
        <f t="shared" si="3"/>
        <v>6780</v>
      </c>
    </row>
    <row r="13" spans="1:13" ht="60" customHeight="1">
      <c r="A13" s="13" t="s">
        <v>671</v>
      </c>
      <c r="B13" s="13" t="s">
        <v>650</v>
      </c>
      <c r="C13" s="13" t="s">
        <v>672</v>
      </c>
      <c r="D13" s="7">
        <v>1525</v>
      </c>
      <c r="E13" s="8">
        <v>0</v>
      </c>
      <c r="F13" s="8">
        <f t="shared" si="1"/>
        <v>0</v>
      </c>
      <c r="G13" s="8"/>
      <c r="H13" s="8">
        <v>10</v>
      </c>
      <c r="I13" s="9"/>
      <c r="J13" s="6"/>
      <c r="K13" s="8">
        <f t="shared" si="2"/>
        <v>-10</v>
      </c>
      <c r="L13" s="8">
        <f t="shared" si="4"/>
        <v>10</v>
      </c>
      <c r="M13" s="12">
        <f t="shared" si="3"/>
        <v>15250</v>
      </c>
    </row>
    <row r="14" spans="1:13" ht="26.4">
      <c r="A14" s="6" t="s">
        <v>673</v>
      </c>
      <c r="B14" s="6" t="s">
        <v>674</v>
      </c>
      <c r="C14" s="6" t="s">
        <v>675</v>
      </c>
      <c r="D14" s="7">
        <v>37.5</v>
      </c>
      <c r="E14" s="8">
        <v>10</v>
      </c>
      <c r="F14" s="8">
        <f t="shared" si="1"/>
        <v>375</v>
      </c>
      <c r="G14" s="8"/>
      <c r="H14" s="8">
        <v>240</v>
      </c>
      <c r="I14" s="9"/>
      <c r="J14" s="6"/>
      <c r="K14" s="8">
        <f t="shared" si="2"/>
        <v>-230</v>
      </c>
      <c r="L14" s="8">
        <f t="shared" si="4"/>
        <v>230</v>
      </c>
      <c r="M14" s="12">
        <f t="shared" si="3"/>
        <v>8625</v>
      </c>
    </row>
    <row r="15" spans="1:13">
      <c r="A15" s="18"/>
      <c r="B15" s="18"/>
      <c r="C15" s="18"/>
      <c r="D15" s="18"/>
      <c r="E15" s="18"/>
      <c r="F15" s="16">
        <f>SUM(F2:F14)</f>
        <v>56576.22</v>
      </c>
      <c r="G15" s="15"/>
      <c r="H15" s="15"/>
      <c r="I15" s="15"/>
      <c r="J15" s="15"/>
      <c r="K15" s="15"/>
      <c r="L15" s="15"/>
      <c r="M15" s="16">
        <f>SUM(M2:M14)</f>
        <v>44659.519999999997</v>
      </c>
    </row>
  </sheetData>
  <printOptions gridLines="1"/>
  <pageMargins left="0.23622047244094499" right="0.23622047244094499" top="0.63" bottom="0.43" header="0.25" footer="0.19"/>
  <pageSetup paperSize="9" scale="95" orientation="landscape" r:id="rId1"/>
  <headerFooter>
    <oddHeader>&amp;C&amp;F
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7"/>
  <sheetViews>
    <sheetView view="pageBreakPreview" zoomScaleNormal="100" workbookViewId="0">
      <pane ySplit="1" topLeftCell="A12" activePane="bottomLeft" state="frozen"/>
      <selection pane="bottomLeft" sqref="A1:XFD1"/>
    </sheetView>
  </sheetViews>
  <sheetFormatPr defaultColWidth="9.109375" defaultRowHeight="25.5" customHeight="1"/>
  <cols>
    <col min="1" max="1" width="36.5546875" style="81" customWidth="1"/>
    <col min="2" max="2" width="9.109375" style="81"/>
    <col min="3" max="3" width="17" style="81" customWidth="1"/>
    <col min="4" max="4" width="9.5546875" style="81"/>
    <col min="5" max="5" width="9.109375" style="81"/>
    <col min="6" max="6" width="9.6640625" style="81"/>
    <col min="7" max="9" width="9.109375" style="81"/>
    <col min="10" max="10" width="9.5546875" style="81"/>
    <col min="11" max="11" width="11" style="81" customWidth="1"/>
    <col min="12" max="16384" width="9.109375" style="81"/>
  </cols>
  <sheetData>
    <row r="1" spans="1:13" s="2" customFormat="1" ht="81" customHeight="1">
      <c r="A1" s="92" t="s">
        <v>0</v>
      </c>
      <c r="B1" s="92" t="s">
        <v>1</v>
      </c>
      <c r="C1" s="92" t="s">
        <v>2</v>
      </c>
      <c r="D1" s="93" t="s">
        <v>3</v>
      </c>
      <c r="E1" s="92" t="s">
        <v>4</v>
      </c>
      <c r="F1" s="92" t="s">
        <v>5</v>
      </c>
      <c r="G1" s="95" t="s">
        <v>6</v>
      </c>
      <c r="H1" s="95" t="s">
        <v>7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</row>
    <row r="2" spans="1:13" ht="31.2">
      <c r="A2" s="44" t="s">
        <v>35</v>
      </c>
      <c r="B2" s="44" t="s">
        <v>14</v>
      </c>
      <c r="C2" s="44" t="s">
        <v>36</v>
      </c>
      <c r="D2" s="45">
        <v>936</v>
      </c>
      <c r="E2" s="46">
        <v>6</v>
      </c>
      <c r="F2" s="46">
        <f>D2*E2</f>
        <v>5616</v>
      </c>
      <c r="G2" s="47"/>
      <c r="H2" s="46">
        <v>5</v>
      </c>
      <c r="I2" s="47"/>
      <c r="J2" s="44"/>
      <c r="K2" s="46">
        <f>E2+G2-H2-I2</f>
        <v>1</v>
      </c>
      <c r="L2" s="46">
        <v>0</v>
      </c>
      <c r="M2" s="50">
        <f t="shared" ref="M2:M19" si="0">L2*D2</f>
        <v>0</v>
      </c>
    </row>
    <row r="3" spans="1:13" ht="31.2">
      <c r="A3" s="44" t="s">
        <v>37</v>
      </c>
      <c r="B3" s="44" t="s">
        <v>14</v>
      </c>
      <c r="C3" s="44" t="s">
        <v>38</v>
      </c>
      <c r="D3" s="45">
        <v>37.5</v>
      </c>
      <c r="E3" s="46">
        <v>1106</v>
      </c>
      <c r="F3" s="46">
        <f t="shared" ref="F3:F19" si="1">D3*E3</f>
        <v>41475</v>
      </c>
      <c r="G3" s="47"/>
      <c r="H3" s="46">
        <v>1000</v>
      </c>
      <c r="I3" s="47"/>
      <c r="J3" s="44"/>
      <c r="K3" s="46">
        <f t="shared" ref="K3:K19" si="2">E3+G3-H3-I3</f>
        <v>106</v>
      </c>
      <c r="L3" s="46">
        <v>0</v>
      </c>
      <c r="M3" s="50">
        <f t="shared" si="0"/>
        <v>0</v>
      </c>
    </row>
    <row r="4" spans="1:13" ht="31.2">
      <c r="A4" s="44" t="s">
        <v>39</v>
      </c>
      <c r="B4" s="44" t="s">
        <v>14</v>
      </c>
      <c r="C4" s="44" t="s">
        <v>38</v>
      </c>
      <c r="D4" s="45">
        <v>61.5</v>
      </c>
      <c r="E4" s="46">
        <v>146</v>
      </c>
      <c r="F4" s="46">
        <f t="shared" si="1"/>
        <v>8979</v>
      </c>
      <c r="G4" s="47"/>
      <c r="H4" s="46">
        <v>200</v>
      </c>
      <c r="I4" s="47"/>
      <c r="J4" s="44"/>
      <c r="K4" s="46">
        <f t="shared" si="2"/>
        <v>-54</v>
      </c>
      <c r="L4" s="46">
        <v>54</v>
      </c>
      <c r="M4" s="50">
        <f t="shared" si="0"/>
        <v>3321</v>
      </c>
    </row>
    <row r="5" spans="1:13" ht="31.2">
      <c r="A5" s="44" t="s">
        <v>40</v>
      </c>
      <c r="B5" s="44" t="s">
        <v>14</v>
      </c>
      <c r="C5" s="44" t="s">
        <v>41</v>
      </c>
      <c r="D5" s="45">
        <v>13.5</v>
      </c>
      <c r="E5" s="46">
        <v>7119</v>
      </c>
      <c r="F5" s="46">
        <f t="shared" si="1"/>
        <v>96106.5</v>
      </c>
      <c r="G5" s="47"/>
      <c r="H5" s="46">
        <v>2500</v>
      </c>
      <c r="I5" s="47"/>
      <c r="J5" s="44"/>
      <c r="K5" s="46">
        <f t="shared" si="2"/>
        <v>4619</v>
      </c>
      <c r="L5" s="46">
        <v>0</v>
      </c>
      <c r="M5" s="50">
        <f t="shared" si="0"/>
        <v>0</v>
      </c>
    </row>
    <row r="6" spans="1:13" ht="31.2">
      <c r="A6" s="44" t="s">
        <v>42</v>
      </c>
      <c r="B6" s="44" t="s">
        <v>14</v>
      </c>
      <c r="C6" s="44" t="s">
        <v>43</v>
      </c>
      <c r="D6" s="45">
        <v>97.5</v>
      </c>
      <c r="E6" s="46">
        <v>210</v>
      </c>
      <c r="F6" s="46">
        <f t="shared" si="1"/>
        <v>20475</v>
      </c>
      <c r="G6" s="47"/>
      <c r="H6" s="46">
        <v>200</v>
      </c>
      <c r="I6" s="46"/>
      <c r="J6" s="44"/>
      <c r="K6" s="46">
        <f t="shared" si="2"/>
        <v>10</v>
      </c>
      <c r="L6" s="46">
        <v>0</v>
      </c>
      <c r="M6" s="50">
        <f t="shared" si="0"/>
        <v>0</v>
      </c>
    </row>
    <row r="7" spans="1:13" ht="31.2">
      <c r="A7" s="44" t="s">
        <v>44</v>
      </c>
      <c r="B7" s="44" t="s">
        <v>14</v>
      </c>
      <c r="C7" s="44" t="s">
        <v>43</v>
      </c>
      <c r="D7" s="45">
        <v>61.5</v>
      </c>
      <c r="E7" s="46">
        <v>1781</v>
      </c>
      <c r="F7" s="46">
        <f t="shared" si="1"/>
        <v>109531.5</v>
      </c>
      <c r="G7" s="47"/>
      <c r="H7" s="46">
        <v>1000</v>
      </c>
      <c r="I7" s="47"/>
      <c r="J7" s="44"/>
      <c r="K7" s="46">
        <f t="shared" si="2"/>
        <v>781</v>
      </c>
      <c r="L7" s="46">
        <v>0</v>
      </c>
      <c r="M7" s="50">
        <f t="shared" si="0"/>
        <v>0</v>
      </c>
    </row>
    <row r="8" spans="1:13" ht="31.2">
      <c r="A8" s="44" t="s">
        <v>45</v>
      </c>
      <c r="B8" s="44" t="s">
        <v>14</v>
      </c>
      <c r="C8" s="44" t="s">
        <v>46</v>
      </c>
      <c r="D8" s="45">
        <v>51</v>
      </c>
      <c r="E8" s="46">
        <v>214</v>
      </c>
      <c r="F8" s="46">
        <f t="shared" si="1"/>
        <v>10914</v>
      </c>
      <c r="G8" s="47"/>
      <c r="H8" s="46">
        <v>100</v>
      </c>
      <c r="I8" s="47"/>
      <c r="J8" s="44"/>
      <c r="K8" s="46">
        <f t="shared" si="2"/>
        <v>114</v>
      </c>
      <c r="L8" s="46">
        <v>0</v>
      </c>
      <c r="M8" s="50">
        <f t="shared" si="0"/>
        <v>0</v>
      </c>
    </row>
    <row r="9" spans="1:13" ht="31.2">
      <c r="A9" s="44" t="s">
        <v>47</v>
      </c>
      <c r="B9" s="44" t="s">
        <v>14</v>
      </c>
      <c r="C9" s="44" t="s">
        <v>48</v>
      </c>
      <c r="D9" s="45">
        <v>55.5</v>
      </c>
      <c r="E9" s="46">
        <v>212</v>
      </c>
      <c r="F9" s="46">
        <f t="shared" si="1"/>
        <v>11766</v>
      </c>
      <c r="G9" s="47"/>
      <c r="H9" s="46">
        <v>100</v>
      </c>
      <c r="I9" s="47"/>
      <c r="J9" s="44"/>
      <c r="K9" s="46">
        <f t="shared" si="2"/>
        <v>112</v>
      </c>
      <c r="L9" s="46">
        <v>0</v>
      </c>
      <c r="M9" s="50">
        <f t="shared" si="0"/>
        <v>0</v>
      </c>
    </row>
    <row r="10" spans="1:13" ht="31.2">
      <c r="A10" s="44" t="s">
        <v>49</v>
      </c>
      <c r="B10" s="44" t="s">
        <v>14</v>
      </c>
      <c r="C10" s="44" t="s">
        <v>50</v>
      </c>
      <c r="D10" s="45">
        <v>105</v>
      </c>
      <c r="E10" s="46">
        <v>200</v>
      </c>
      <c r="F10" s="46">
        <f t="shared" si="1"/>
        <v>21000</v>
      </c>
      <c r="G10" s="47"/>
      <c r="H10" s="46">
        <v>144</v>
      </c>
      <c r="I10" s="47"/>
      <c r="J10" s="44"/>
      <c r="K10" s="46">
        <f t="shared" si="2"/>
        <v>56</v>
      </c>
      <c r="L10" s="46">
        <v>0</v>
      </c>
      <c r="M10" s="50">
        <f t="shared" si="0"/>
        <v>0</v>
      </c>
    </row>
    <row r="11" spans="1:13" ht="31.2">
      <c r="A11" s="44" t="s">
        <v>51</v>
      </c>
      <c r="B11" s="44" t="s">
        <v>14</v>
      </c>
      <c r="C11" s="44" t="s">
        <v>50</v>
      </c>
      <c r="D11" s="45">
        <v>105</v>
      </c>
      <c r="E11" s="46">
        <v>137</v>
      </c>
      <c r="F11" s="46">
        <f t="shared" si="1"/>
        <v>14385</v>
      </c>
      <c r="G11" s="47"/>
      <c r="H11" s="46">
        <v>144</v>
      </c>
      <c r="I11" s="47"/>
      <c r="J11" s="44"/>
      <c r="K11" s="46">
        <f t="shared" si="2"/>
        <v>-7</v>
      </c>
      <c r="L11" s="46">
        <v>7</v>
      </c>
      <c r="M11" s="50">
        <f t="shared" si="0"/>
        <v>735</v>
      </c>
    </row>
    <row r="12" spans="1:13" ht="31.2">
      <c r="A12" s="44" t="s">
        <v>52</v>
      </c>
      <c r="B12" s="44" t="s">
        <v>14</v>
      </c>
      <c r="C12" s="44" t="s">
        <v>50</v>
      </c>
      <c r="D12" s="45">
        <v>105</v>
      </c>
      <c r="E12" s="46">
        <v>160</v>
      </c>
      <c r="F12" s="46">
        <f t="shared" si="1"/>
        <v>16800</v>
      </c>
      <c r="G12" s="47"/>
      <c r="H12" s="46">
        <v>144</v>
      </c>
      <c r="I12" s="46"/>
      <c r="J12" s="44"/>
      <c r="K12" s="46">
        <f t="shared" si="2"/>
        <v>16</v>
      </c>
      <c r="L12" s="46">
        <v>0</v>
      </c>
      <c r="M12" s="50">
        <f t="shared" si="0"/>
        <v>0</v>
      </c>
    </row>
    <row r="13" spans="1:13" ht="31.2">
      <c r="A13" s="44" t="s">
        <v>53</v>
      </c>
      <c r="B13" s="44" t="s">
        <v>14</v>
      </c>
      <c r="C13" s="44" t="s">
        <v>54</v>
      </c>
      <c r="D13" s="45">
        <v>5</v>
      </c>
      <c r="E13" s="46">
        <v>454</v>
      </c>
      <c r="F13" s="46">
        <f t="shared" si="1"/>
        <v>2270</v>
      </c>
      <c r="G13" s="47"/>
      <c r="H13" s="46">
        <v>100</v>
      </c>
      <c r="I13" s="47"/>
      <c r="J13" s="44"/>
      <c r="K13" s="46">
        <f t="shared" si="2"/>
        <v>354</v>
      </c>
      <c r="L13" s="46">
        <v>0</v>
      </c>
      <c r="M13" s="50">
        <f t="shared" si="0"/>
        <v>0</v>
      </c>
    </row>
    <row r="14" spans="1:13" ht="31.2">
      <c r="A14" s="44" t="s">
        <v>55</v>
      </c>
      <c r="B14" s="44" t="s">
        <v>14</v>
      </c>
      <c r="C14" s="44" t="s">
        <v>56</v>
      </c>
      <c r="D14" s="45">
        <v>420</v>
      </c>
      <c r="E14" s="46">
        <v>9</v>
      </c>
      <c r="F14" s="46">
        <f t="shared" si="1"/>
        <v>3780</v>
      </c>
      <c r="G14" s="47"/>
      <c r="H14" s="46">
        <v>12</v>
      </c>
      <c r="I14" s="47"/>
      <c r="J14" s="44"/>
      <c r="K14" s="46">
        <f t="shared" si="2"/>
        <v>-3</v>
      </c>
      <c r="L14" s="46">
        <v>3</v>
      </c>
      <c r="M14" s="50">
        <f t="shared" si="0"/>
        <v>1260</v>
      </c>
    </row>
    <row r="15" spans="1:13" ht="31.2">
      <c r="A15" s="44" t="s">
        <v>57</v>
      </c>
      <c r="B15" s="44" t="s">
        <v>14</v>
      </c>
      <c r="C15" s="44" t="s">
        <v>58</v>
      </c>
      <c r="D15" s="45">
        <v>420</v>
      </c>
      <c r="E15" s="46">
        <v>12</v>
      </c>
      <c r="F15" s="46">
        <f t="shared" si="1"/>
        <v>5040</v>
      </c>
      <c r="G15" s="47"/>
      <c r="H15" s="46">
        <v>12</v>
      </c>
      <c r="I15" s="47"/>
      <c r="J15" s="44"/>
      <c r="K15" s="46">
        <f t="shared" si="2"/>
        <v>0</v>
      </c>
      <c r="L15" s="46">
        <v>0</v>
      </c>
      <c r="M15" s="50">
        <f t="shared" si="0"/>
        <v>0</v>
      </c>
    </row>
    <row r="16" spans="1:13" ht="31.2">
      <c r="A16" s="44" t="s">
        <v>59</v>
      </c>
      <c r="B16" s="44" t="s">
        <v>14</v>
      </c>
      <c r="C16" s="44" t="s">
        <v>60</v>
      </c>
      <c r="D16" s="45">
        <v>420</v>
      </c>
      <c r="E16" s="46">
        <v>14</v>
      </c>
      <c r="F16" s="46">
        <f t="shared" si="1"/>
        <v>5880</v>
      </c>
      <c r="G16" s="47"/>
      <c r="H16" s="46">
        <v>12</v>
      </c>
      <c r="I16" s="47"/>
      <c r="J16" s="44"/>
      <c r="K16" s="46">
        <f t="shared" si="2"/>
        <v>2</v>
      </c>
      <c r="L16" s="46">
        <v>0</v>
      </c>
      <c r="M16" s="50">
        <f t="shared" si="0"/>
        <v>0</v>
      </c>
    </row>
    <row r="17" spans="1:13" ht="31.2">
      <c r="A17" s="44" t="s">
        <v>61</v>
      </c>
      <c r="B17" s="44" t="s">
        <v>14</v>
      </c>
      <c r="C17" s="44" t="s">
        <v>62</v>
      </c>
      <c r="D17" s="45">
        <v>750</v>
      </c>
      <c r="E17" s="46">
        <v>5</v>
      </c>
      <c r="F17" s="46">
        <f t="shared" si="1"/>
        <v>3750</v>
      </c>
      <c r="G17" s="47"/>
      <c r="H17" s="46">
        <v>5</v>
      </c>
      <c r="I17" s="47"/>
      <c r="J17" s="44"/>
      <c r="K17" s="46">
        <f t="shared" si="2"/>
        <v>0</v>
      </c>
      <c r="L17" s="46">
        <v>0</v>
      </c>
      <c r="M17" s="50">
        <f t="shared" si="0"/>
        <v>0</v>
      </c>
    </row>
    <row r="18" spans="1:13" ht="31.2">
      <c r="A18" s="44" t="s">
        <v>63</v>
      </c>
      <c r="B18" s="44" t="s">
        <v>14</v>
      </c>
      <c r="C18" s="44" t="s">
        <v>64</v>
      </c>
      <c r="D18" s="45">
        <v>2824.7</v>
      </c>
      <c r="E18" s="46">
        <v>14</v>
      </c>
      <c r="F18" s="46">
        <f t="shared" si="1"/>
        <v>39545.800000000003</v>
      </c>
      <c r="G18" s="47"/>
      <c r="H18" s="46">
        <v>15</v>
      </c>
      <c r="I18" s="47"/>
      <c r="J18" s="44"/>
      <c r="K18" s="46">
        <f t="shared" si="2"/>
        <v>-1</v>
      </c>
      <c r="L18" s="46">
        <f>H18-E18</f>
        <v>1</v>
      </c>
      <c r="M18" s="50">
        <f t="shared" si="0"/>
        <v>2824.7</v>
      </c>
    </row>
    <row r="19" spans="1:13" ht="31.2">
      <c r="A19" s="44" t="s">
        <v>65</v>
      </c>
      <c r="B19" s="44" t="s">
        <v>14</v>
      </c>
      <c r="C19" s="44" t="s">
        <v>64</v>
      </c>
      <c r="D19" s="45">
        <v>2267.75</v>
      </c>
      <c r="E19" s="46">
        <v>18</v>
      </c>
      <c r="F19" s="46">
        <f t="shared" si="1"/>
        <v>40819.5</v>
      </c>
      <c r="G19" s="47"/>
      <c r="H19" s="46">
        <v>15</v>
      </c>
      <c r="I19" s="47"/>
      <c r="J19" s="44"/>
      <c r="K19" s="46">
        <f t="shared" si="2"/>
        <v>3</v>
      </c>
      <c r="L19" s="46">
        <v>0</v>
      </c>
      <c r="M19" s="50">
        <f t="shared" si="0"/>
        <v>0</v>
      </c>
    </row>
    <row r="20" spans="1:13" ht="15" customHeight="1">
      <c r="A20" s="48"/>
      <c r="B20" s="48"/>
      <c r="C20" s="48"/>
      <c r="D20" s="48"/>
      <c r="E20" s="48"/>
      <c r="F20" s="78">
        <f>SUM(F2:F19)</f>
        <v>458133.3</v>
      </c>
      <c r="G20" s="48"/>
      <c r="H20" s="48"/>
      <c r="I20" s="48"/>
      <c r="J20" s="48"/>
      <c r="K20" s="91"/>
      <c r="L20" s="48"/>
      <c r="M20" s="78">
        <f>SUM(M2:M19)</f>
        <v>8140.7</v>
      </c>
    </row>
    <row r="21" spans="1:13" ht="15.6">
      <c r="K21" s="46"/>
    </row>
    <row r="22" spans="1:13" ht="25.5" customHeight="1">
      <c r="K22" s="46"/>
    </row>
    <row r="23" spans="1:13" ht="25.5" customHeight="1">
      <c r="K23" s="46"/>
    </row>
    <row r="24" spans="1:13" ht="25.5" customHeight="1">
      <c r="K24" s="46"/>
    </row>
    <row r="25" spans="1:13" ht="25.5" customHeight="1">
      <c r="K25" s="46"/>
    </row>
    <row r="26" spans="1:13" ht="25.5" customHeight="1">
      <c r="K26" s="46"/>
    </row>
    <row r="27" spans="1:13" ht="25.5" customHeight="1">
      <c r="K27" s="46"/>
    </row>
  </sheetData>
  <printOptions gridLines="1"/>
  <pageMargins left="0.23622047244094499" right="0.23622047244094499" top="0.74803149606299202" bottom="0.74803149606299202" header="0.31496062992126" footer="0.31496062992126"/>
  <pageSetup paperSize="9" scale="90" orientation="landscape" r:id="rId1"/>
  <headerFooter>
    <oddHeader>&amp;C&amp;F
&amp;A</oddHeader>
    <oddFooter>&amp;CPage 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21"/>
  <sheetViews>
    <sheetView view="pageBreakPreview" zoomScaleNormal="100" workbookViewId="0">
      <pane ySplit="1" topLeftCell="A2" activePane="bottomLeft" state="frozen"/>
      <selection pane="bottomLeft" sqref="A1:XFD1"/>
    </sheetView>
  </sheetViews>
  <sheetFormatPr defaultColWidth="9.109375" defaultRowHeight="14.4"/>
  <cols>
    <col min="1" max="1" width="33.33203125" style="62" customWidth="1"/>
    <col min="2" max="2" width="9.109375" style="62"/>
    <col min="3" max="3" width="11.109375" style="62" customWidth="1"/>
    <col min="4" max="9" width="9.109375" style="62"/>
    <col min="10" max="10" width="9.5546875" style="62"/>
    <col min="11" max="16384" width="9.109375" style="62"/>
  </cols>
  <sheetData>
    <row r="1" spans="1:13" s="2" customFormat="1" ht="67.05" customHeight="1">
      <c r="A1" s="92" t="s">
        <v>0</v>
      </c>
      <c r="B1" s="92" t="s">
        <v>1</v>
      </c>
      <c r="C1" s="92" t="s">
        <v>2</v>
      </c>
      <c r="D1" s="93" t="s">
        <v>3</v>
      </c>
      <c r="E1" s="92" t="s">
        <v>4</v>
      </c>
      <c r="F1" s="92" t="s">
        <v>5</v>
      </c>
      <c r="G1" s="95" t="s">
        <v>6</v>
      </c>
      <c r="H1" s="95" t="s">
        <v>7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</row>
    <row r="2" spans="1:13" ht="27">
      <c r="A2" s="6" t="s">
        <v>676</v>
      </c>
      <c r="B2" s="6" t="s">
        <v>155</v>
      </c>
      <c r="C2" s="6" t="s">
        <v>677</v>
      </c>
      <c r="D2" s="7">
        <v>115</v>
      </c>
      <c r="E2" s="8">
        <v>40</v>
      </c>
      <c r="F2" s="8">
        <f>D2*E2</f>
        <v>4600</v>
      </c>
      <c r="G2" s="9"/>
      <c r="H2" s="8">
        <v>60</v>
      </c>
      <c r="I2" s="9"/>
      <c r="J2" s="6"/>
      <c r="K2" s="8">
        <f>E2+G2-H2-I2</f>
        <v>-20</v>
      </c>
      <c r="L2" s="8">
        <f t="shared" ref="L2:L5" si="0">H2-E2</f>
        <v>20</v>
      </c>
      <c r="M2" s="12">
        <f t="shared" ref="M2:M13" si="1">L2*D2</f>
        <v>2300</v>
      </c>
    </row>
    <row r="3" spans="1:13" ht="40.200000000000003">
      <c r="A3" s="6" t="s">
        <v>678</v>
      </c>
      <c r="B3" s="6" t="s">
        <v>617</v>
      </c>
      <c r="C3" s="6" t="s">
        <v>679</v>
      </c>
      <c r="D3" s="7">
        <v>140</v>
      </c>
      <c r="E3" s="8">
        <v>12</v>
      </c>
      <c r="F3" s="8">
        <f t="shared" ref="F3:F13" si="2">D3*E3</f>
        <v>1680</v>
      </c>
      <c r="G3" s="9"/>
      <c r="H3" s="8">
        <v>10</v>
      </c>
      <c r="I3" s="9"/>
      <c r="J3" s="6"/>
      <c r="K3" s="8">
        <f t="shared" ref="K3:K13" si="3">E3+G3-H3-I3</f>
        <v>2</v>
      </c>
      <c r="L3" s="8">
        <v>0</v>
      </c>
      <c r="M3" s="12">
        <f t="shared" si="1"/>
        <v>0</v>
      </c>
    </row>
    <row r="4" spans="1:13" ht="40.200000000000003">
      <c r="A4" s="6" t="s">
        <v>680</v>
      </c>
      <c r="B4" s="6" t="s">
        <v>617</v>
      </c>
      <c r="C4" s="6" t="s">
        <v>679</v>
      </c>
      <c r="D4" s="7">
        <v>270</v>
      </c>
      <c r="E4" s="8">
        <v>5</v>
      </c>
      <c r="F4" s="8">
        <f t="shared" si="2"/>
        <v>1350</v>
      </c>
      <c r="G4" s="9"/>
      <c r="H4" s="8">
        <v>5</v>
      </c>
      <c r="I4" s="9"/>
      <c r="J4" s="6"/>
      <c r="K4" s="8">
        <f t="shared" si="3"/>
        <v>0</v>
      </c>
      <c r="L4" s="8">
        <f t="shared" si="0"/>
        <v>0</v>
      </c>
      <c r="M4" s="12">
        <f t="shared" si="1"/>
        <v>0</v>
      </c>
    </row>
    <row r="5" spans="1:13" ht="40.200000000000003">
      <c r="A5" s="6" t="s">
        <v>681</v>
      </c>
      <c r="B5" s="6" t="s">
        <v>617</v>
      </c>
      <c r="C5" s="6" t="s">
        <v>679</v>
      </c>
      <c r="D5" s="7">
        <v>460</v>
      </c>
      <c r="E5" s="8">
        <v>5</v>
      </c>
      <c r="F5" s="8">
        <f t="shared" si="2"/>
        <v>2300</v>
      </c>
      <c r="G5" s="9"/>
      <c r="H5" s="8">
        <v>5</v>
      </c>
      <c r="I5" s="9"/>
      <c r="J5" s="6"/>
      <c r="K5" s="8">
        <f t="shared" si="3"/>
        <v>0</v>
      </c>
      <c r="L5" s="8">
        <f t="shared" si="0"/>
        <v>0</v>
      </c>
      <c r="M5" s="12">
        <f t="shared" si="1"/>
        <v>0</v>
      </c>
    </row>
    <row r="6" spans="1:13" ht="40.200000000000003">
      <c r="A6" s="6" t="s">
        <v>682</v>
      </c>
      <c r="B6" s="6" t="s">
        <v>617</v>
      </c>
      <c r="C6" s="6" t="s">
        <v>679</v>
      </c>
      <c r="D6" s="7">
        <v>1050</v>
      </c>
      <c r="E6" s="8">
        <v>6</v>
      </c>
      <c r="F6" s="8">
        <f t="shared" si="2"/>
        <v>6300</v>
      </c>
      <c r="G6" s="9"/>
      <c r="H6" s="8">
        <v>5</v>
      </c>
      <c r="I6" s="9"/>
      <c r="J6" s="6"/>
      <c r="K6" s="8">
        <f t="shared" si="3"/>
        <v>1</v>
      </c>
      <c r="L6" s="8">
        <v>0</v>
      </c>
      <c r="M6" s="12">
        <f t="shared" si="1"/>
        <v>0</v>
      </c>
    </row>
    <row r="7" spans="1:13" ht="27">
      <c r="A7" s="6" t="s">
        <v>683</v>
      </c>
      <c r="B7" s="6" t="s">
        <v>617</v>
      </c>
      <c r="C7" s="6" t="s">
        <v>684</v>
      </c>
      <c r="D7" s="7">
        <v>125</v>
      </c>
      <c r="E7" s="8">
        <v>3</v>
      </c>
      <c r="F7" s="8">
        <f t="shared" si="2"/>
        <v>375</v>
      </c>
      <c r="G7" s="9"/>
      <c r="H7" s="8">
        <v>20</v>
      </c>
      <c r="I7" s="9"/>
      <c r="J7" s="6"/>
      <c r="K7" s="8">
        <f t="shared" si="3"/>
        <v>-17</v>
      </c>
      <c r="L7" s="8">
        <f t="shared" ref="L7:L9" si="4">H7-E7</f>
        <v>17</v>
      </c>
      <c r="M7" s="12">
        <f t="shared" si="1"/>
        <v>2125</v>
      </c>
    </row>
    <row r="8" spans="1:13" ht="40.200000000000003">
      <c r="A8" s="6" t="s">
        <v>685</v>
      </c>
      <c r="B8" s="6" t="s">
        <v>617</v>
      </c>
      <c r="C8" s="6" t="s">
        <v>686</v>
      </c>
      <c r="D8" s="7">
        <v>50</v>
      </c>
      <c r="E8" s="8">
        <v>100</v>
      </c>
      <c r="F8" s="8">
        <f t="shared" si="2"/>
        <v>5000</v>
      </c>
      <c r="G8" s="9"/>
      <c r="H8" s="8">
        <v>100</v>
      </c>
      <c r="I8" s="9"/>
      <c r="J8" s="6"/>
      <c r="K8" s="8">
        <f t="shared" si="3"/>
        <v>0</v>
      </c>
      <c r="L8" s="8">
        <f t="shared" si="4"/>
        <v>0</v>
      </c>
      <c r="M8" s="12">
        <f t="shared" si="1"/>
        <v>0</v>
      </c>
    </row>
    <row r="9" spans="1:13" ht="27">
      <c r="A9" s="6" t="s">
        <v>687</v>
      </c>
      <c r="B9" s="6" t="s">
        <v>617</v>
      </c>
      <c r="C9" s="6" t="s">
        <v>688</v>
      </c>
      <c r="D9" s="7">
        <v>50</v>
      </c>
      <c r="E9" s="8">
        <v>64</v>
      </c>
      <c r="F9" s="8">
        <f t="shared" si="2"/>
        <v>3200</v>
      </c>
      <c r="G9" s="9"/>
      <c r="H9" s="8">
        <v>100</v>
      </c>
      <c r="I9" s="9"/>
      <c r="J9" s="6"/>
      <c r="K9" s="8">
        <f t="shared" si="3"/>
        <v>-36</v>
      </c>
      <c r="L9" s="8">
        <f t="shared" si="4"/>
        <v>36</v>
      </c>
      <c r="M9" s="12">
        <f t="shared" si="1"/>
        <v>1800</v>
      </c>
    </row>
    <row r="10" spans="1:13" ht="40.200000000000003">
      <c r="A10" s="6" t="s">
        <v>689</v>
      </c>
      <c r="B10" s="6" t="s">
        <v>617</v>
      </c>
      <c r="C10" s="6" t="s">
        <v>690</v>
      </c>
      <c r="D10" s="7">
        <v>140</v>
      </c>
      <c r="E10" s="8">
        <v>60</v>
      </c>
      <c r="F10" s="8">
        <f t="shared" si="2"/>
        <v>8400</v>
      </c>
      <c r="G10" s="9"/>
      <c r="H10" s="8">
        <v>50</v>
      </c>
      <c r="I10" s="9"/>
      <c r="J10" s="6"/>
      <c r="K10" s="8">
        <f t="shared" si="3"/>
        <v>10</v>
      </c>
      <c r="L10" s="8">
        <v>0</v>
      </c>
      <c r="M10" s="12">
        <f t="shared" si="1"/>
        <v>0</v>
      </c>
    </row>
    <row r="11" spans="1:13" ht="27">
      <c r="A11" s="6" t="s">
        <v>691</v>
      </c>
      <c r="B11" s="6" t="s">
        <v>617</v>
      </c>
      <c r="C11" s="6" t="s">
        <v>692</v>
      </c>
      <c r="D11" s="7">
        <v>575</v>
      </c>
      <c r="E11" s="8">
        <v>30</v>
      </c>
      <c r="F11" s="8">
        <f t="shared" si="2"/>
        <v>17250</v>
      </c>
      <c r="G11" s="9"/>
      <c r="H11" s="8">
        <v>30</v>
      </c>
      <c r="I11" s="9"/>
      <c r="J11" s="6"/>
      <c r="K11" s="8">
        <f t="shared" si="3"/>
        <v>0</v>
      </c>
      <c r="L11" s="8">
        <f>H11-E11</f>
        <v>0</v>
      </c>
      <c r="M11" s="12">
        <f t="shared" si="1"/>
        <v>0</v>
      </c>
    </row>
    <row r="12" spans="1:13" ht="27">
      <c r="A12" s="6" t="s">
        <v>693</v>
      </c>
      <c r="B12" s="6" t="s">
        <v>617</v>
      </c>
      <c r="C12" s="6" t="s">
        <v>694</v>
      </c>
      <c r="D12" s="7">
        <v>50</v>
      </c>
      <c r="E12" s="8">
        <v>30</v>
      </c>
      <c r="F12" s="8">
        <f t="shared" si="2"/>
        <v>1500</v>
      </c>
      <c r="G12" s="9"/>
      <c r="H12" s="8">
        <v>20</v>
      </c>
      <c r="I12" s="9"/>
      <c r="J12" s="6"/>
      <c r="K12" s="8">
        <f t="shared" si="3"/>
        <v>10</v>
      </c>
      <c r="L12" s="8">
        <v>0</v>
      </c>
      <c r="M12" s="12">
        <f t="shared" si="1"/>
        <v>0</v>
      </c>
    </row>
    <row r="13" spans="1:13" ht="27">
      <c r="A13" s="6" t="s">
        <v>693</v>
      </c>
      <c r="B13" s="6" t="s">
        <v>617</v>
      </c>
      <c r="C13" s="6" t="s">
        <v>694</v>
      </c>
      <c r="D13" s="7">
        <v>120</v>
      </c>
      <c r="E13" s="8">
        <v>10</v>
      </c>
      <c r="F13" s="8">
        <f t="shared" si="2"/>
        <v>1200</v>
      </c>
      <c r="G13" s="9"/>
      <c r="H13" s="8">
        <v>10</v>
      </c>
      <c r="I13" s="9"/>
      <c r="J13" s="6"/>
      <c r="K13" s="8">
        <f t="shared" si="3"/>
        <v>0</v>
      </c>
      <c r="L13" s="8">
        <f>H13-E13</f>
        <v>0</v>
      </c>
      <c r="M13" s="12">
        <f t="shared" si="1"/>
        <v>0</v>
      </c>
    </row>
    <row r="14" spans="1:13">
      <c r="A14" s="63"/>
      <c r="B14" s="63"/>
      <c r="C14" s="63"/>
      <c r="D14" s="63"/>
      <c r="E14" s="63"/>
      <c r="F14" s="56">
        <f>SUM(F2:F13)</f>
        <v>53155</v>
      </c>
      <c r="G14" s="63"/>
      <c r="H14" s="63"/>
      <c r="I14" s="63"/>
      <c r="J14" s="63"/>
      <c r="K14" s="63"/>
      <c r="L14" s="63"/>
      <c r="M14" s="57">
        <f>SUM(M2:M13)</f>
        <v>6225</v>
      </c>
    </row>
    <row r="15" spans="1:13">
      <c r="F15" s="8"/>
      <c r="M15" s="12"/>
    </row>
    <row r="16" spans="1:13">
      <c r="F16" s="8"/>
      <c r="M16" s="12"/>
    </row>
    <row r="17" spans="13:13">
      <c r="M17" s="12"/>
    </row>
    <row r="18" spans="13:13">
      <c r="M18" s="12"/>
    </row>
    <row r="19" spans="13:13">
      <c r="M19" s="12"/>
    </row>
    <row r="20" spans="13:13">
      <c r="M20" s="12"/>
    </row>
    <row r="21" spans="13:13">
      <c r="M21" s="12"/>
    </row>
  </sheetData>
  <printOptions gridLines="1"/>
  <pageMargins left="0.23622047244094499" right="0.23622047244094499" top="0.74803149606299202" bottom="0.74803149606299202" header="0.31496062992126" footer="0.31496062992126"/>
  <pageSetup paperSize="9" scale="95" orientation="landscape" r:id="rId1"/>
  <headerFooter>
    <oddHeader>&amp;C&amp;F
&amp;A</oddHeader>
    <oddFooter>&amp;CPage 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64"/>
  <sheetViews>
    <sheetView view="pageBreakPreview" zoomScaleNormal="100" workbookViewId="0">
      <pane ySplit="1" topLeftCell="A30" activePane="bottomLeft" state="frozen"/>
      <selection pane="bottomLeft" sqref="A1:XFD1"/>
    </sheetView>
  </sheetViews>
  <sheetFormatPr defaultColWidth="9.109375" defaultRowHeight="13.8"/>
  <cols>
    <col min="1" max="1" width="33.33203125" style="1" customWidth="1"/>
    <col min="2" max="2" width="9.109375" style="1"/>
    <col min="3" max="3" width="10.6640625" style="1" customWidth="1"/>
    <col min="4" max="9" width="9.109375" style="1"/>
    <col min="10" max="10" width="9.5546875" style="1"/>
    <col min="11" max="16384" width="9.109375" style="1"/>
  </cols>
  <sheetData>
    <row r="1" spans="1:13" s="2" customFormat="1" ht="73.95" customHeight="1">
      <c r="A1" s="92" t="s">
        <v>0</v>
      </c>
      <c r="B1" s="92" t="s">
        <v>1</v>
      </c>
      <c r="C1" s="92" t="s">
        <v>2</v>
      </c>
      <c r="D1" s="93" t="s">
        <v>3</v>
      </c>
      <c r="E1" s="92" t="s">
        <v>4</v>
      </c>
      <c r="F1" s="92" t="s">
        <v>5</v>
      </c>
      <c r="G1" s="95" t="s">
        <v>6</v>
      </c>
      <c r="H1" s="95" t="s">
        <v>7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</row>
    <row r="2" spans="1:13" ht="26.4">
      <c r="A2" s="6" t="s">
        <v>695</v>
      </c>
      <c r="B2" s="6" t="s">
        <v>696</v>
      </c>
      <c r="C2" s="6" t="s">
        <v>697</v>
      </c>
      <c r="D2" s="7">
        <v>80.239999999999995</v>
      </c>
      <c r="E2" s="8">
        <v>0</v>
      </c>
      <c r="F2" s="8">
        <f>D2*E2</f>
        <v>0</v>
      </c>
      <c r="G2" s="9"/>
      <c r="H2" s="8">
        <v>0</v>
      </c>
      <c r="I2" s="9"/>
      <c r="J2" s="6"/>
      <c r="K2" s="8">
        <f>E2+G2-H2-I2</f>
        <v>0</v>
      </c>
      <c r="L2" s="9">
        <v>0</v>
      </c>
      <c r="M2" s="12">
        <f>L2*D2</f>
        <v>0</v>
      </c>
    </row>
    <row r="3" spans="1:13" ht="26.4">
      <c r="A3" s="6" t="s">
        <v>698</v>
      </c>
      <c r="B3" s="6" t="s">
        <v>696</v>
      </c>
      <c r="C3" s="6" t="s">
        <v>697</v>
      </c>
      <c r="D3" s="7">
        <v>78.47</v>
      </c>
      <c r="E3" s="8">
        <v>804</v>
      </c>
      <c r="F3" s="8">
        <f t="shared" ref="F3:F41" si="0">D3*E3</f>
        <v>63089.88</v>
      </c>
      <c r="G3" s="9"/>
      <c r="H3" s="8">
        <v>500</v>
      </c>
      <c r="I3" s="9"/>
      <c r="J3" s="6"/>
      <c r="K3" s="8">
        <f t="shared" ref="K3:K41" si="1">E3+G3-H3-I3</f>
        <v>304</v>
      </c>
      <c r="L3" s="8">
        <v>0</v>
      </c>
      <c r="M3" s="12">
        <f t="shared" ref="M3:M41" si="2">L3*D3</f>
        <v>0</v>
      </c>
    </row>
    <row r="4" spans="1:13" ht="26.4">
      <c r="A4" s="6" t="s">
        <v>699</v>
      </c>
      <c r="B4" s="6" t="s">
        <v>696</v>
      </c>
      <c r="C4" s="6" t="s">
        <v>697</v>
      </c>
      <c r="D4" s="7">
        <v>78.47</v>
      </c>
      <c r="E4" s="8">
        <v>725</v>
      </c>
      <c r="F4" s="8">
        <f t="shared" si="0"/>
        <v>56890.75</v>
      </c>
      <c r="G4" s="9"/>
      <c r="H4" s="8">
        <v>230</v>
      </c>
      <c r="I4" s="9"/>
      <c r="J4" s="6"/>
      <c r="K4" s="8">
        <f t="shared" si="1"/>
        <v>495</v>
      </c>
      <c r="L4" s="9">
        <v>0</v>
      </c>
      <c r="M4" s="12">
        <f t="shared" si="2"/>
        <v>0</v>
      </c>
    </row>
    <row r="5" spans="1:13" ht="26.4">
      <c r="A5" s="6" t="s">
        <v>700</v>
      </c>
      <c r="B5" s="6" t="s">
        <v>696</v>
      </c>
      <c r="C5" s="6" t="s">
        <v>697</v>
      </c>
      <c r="D5" s="7">
        <v>79.959999999999994</v>
      </c>
      <c r="E5" s="8">
        <v>90</v>
      </c>
      <c r="F5" s="8">
        <f t="shared" si="0"/>
        <v>7196.4</v>
      </c>
      <c r="G5" s="9"/>
      <c r="H5" s="8">
        <v>260</v>
      </c>
      <c r="I5" s="9"/>
      <c r="J5" s="6"/>
      <c r="K5" s="8">
        <f t="shared" si="1"/>
        <v>-170</v>
      </c>
      <c r="L5" s="9">
        <v>170</v>
      </c>
      <c r="M5" s="12">
        <f t="shared" si="2"/>
        <v>13593.2</v>
      </c>
    </row>
    <row r="6" spans="1:13" ht="26.4">
      <c r="A6" s="6" t="s">
        <v>701</v>
      </c>
      <c r="B6" s="6" t="s">
        <v>696</v>
      </c>
      <c r="C6" s="6" t="s">
        <v>697</v>
      </c>
      <c r="D6" s="7">
        <v>75.599999999999994</v>
      </c>
      <c r="E6" s="8">
        <v>0</v>
      </c>
      <c r="F6" s="8">
        <f t="shared" si="0"/>
        <v>0</v>
      </c>
      <c r="G6" s="9"/>
      <c r="H6" s="8">
        <v>380</v>
      </c>
      <c r="I6" s="9"/>
      <c r="J6" s="6"/>
      <c r="K6" s="8">
        <f t="shared" si="1"/>
        <v>-380</v>
      </c>
      <c r="L6" s="9">
        <v>380</v>
      </c>
      <c r="M6" s="12">
        <f t="shared" si="2"/>
        <v>28728</v>
      </c>
    </row>
    <row r="7" spans="1:13" ht="26.4">
      <c r="A7" s="6" t="s">
        <v>702</v>
      </c>
      <c r="B7" s="6" t="s">
        <v>696</v>
      </c>
      <c r="C7" s="6" t="s">
        <v>697</v>
      </c>
      <c r="D7" s="7">
        <v>76.7</v>
      </c>
      <c r="E7" s="8">
        <v>190</v>
      </c>
      <c r="F7" s="8">
        <f t="shared" si="0"/>
        <v>14573</v>
      </c>
      <c r="G7" s="9"/>
      <c r="H7" s="8">
        <v>10</v>
      </c>
      <c r="I7" s="9"/>
      <c r="J7" s="6"/>
      <c r="K7" s="8">
        <f t="shared" si="1"/>
        <v>180</v>
      </c>
      <c r="L7" s="9">
        <v>0</v>
      </c>
      <c r="M7" s="12">
        <f t="shared" si="2"/>
        <v>0</v>
      </c>
    </row>
    <row r="8" spans="1:13" ht="26.4">
      <c r="A8" s="6" t="s">
        <v>703</v>
      </c>
      <c r="B8" s="6" t="s">
        <v>696</v>
      </c>
      <c r="C8" s="6" t="s">
        <v>697</v>
      </c>
      <c r="D8" s="7">
        <v>76.7</v>
      </c>
      <c r="E8" s="8">
        <v>310</v>
      </c>
      <c r="F8" s="8">
        <f t="shared" si="0"/>
        <v>23777</v>
      </c>
      <c r="G8" s="9"/>
      <c r="H8" s="8">
        <v>550</v>
      </c>
      <c r="I8" s="9"/>
      <c r="J8" s="6"/>
      <c r="K8" s="8">
        <f t="shared" si="1"/>
        <v>-240</v>
      </c>
      <c r="L8" s="9">
        <v>240</v>
      </c>
      <c r="M8" s="12">
        <f t="shared" si="2"/>
        <v>18408</v>
      </c>
    </row>
    <row r="9" spans="1:13" ht="26.4">
      <c r="A9" s="6" t="s">
        <v>704</v>
      </c>
      <c r="B9" s="6" t="s">
        <v>696</v>
      </c>
      <c r="C9" s="6" t="s">
        <v>697</v>
      </c>
      <c r="D9" s="7">
        <v>76.7</v>
      </c>
      <c r="E9" s="8">
        <v>1180</v>
      </c>
      <c r="F9" s="8">
        <f t="shared" si="0"/>
        <v>90506</v>
      </c>
      <c r="G9" s="9"/>
      <c r="H9" s="8">
        <v>800</v>
      </c>
      <c r="I9" s="9"/>
      <c r="J9" s="6"/>
      <c r="K9" s="8">
        <f t="shared" si="1"/>
        <v>380</v>
      </c>
      <c r="L9" s="9">
        <v>0</v>
      </c>
      <c r="M9" s="12">
        <f t="shared" si="2"/>
        <v>0</v>
      </c>
    </row>
    <row r="10" spans="1:13" ht="26.4">
      <c r="A10" s="6" t="s">
        <v>705</v>
      </c>
      <c r="B10" s="6" t="s">
        <v>696</v>
      </c>
      <c r="C10" s="6" t="s">
        <v>697</v>
      </c>
      <c r="D10" s="7">
        <v>85.29</v>
      </c>
      <c r="E10" s="8">
        <v>707</v>
      </c>
      <c r="F10" s="8">
        <f t="shared" si="0"/>
        <v>60300.03</v>
      </c>
      <c r="G10" s="9"/>
      <c r="H10" s="8">
        <v>700</v>
      </c>
      <c r="I10" s="9"/>
      <c r="J10" s="6"/>
      <c r="K10" s="8">
        <f t="shared" si="1"/>
        <v>7</v>
      </c>
      <c r="L10" s="9">
        <v>0</v>
      </c>
      <c r="M10" s="12">
        <f t="shared" si="2"/>
        <v>0</v>
      </c>
    </row>
    <row r="11" spans="1:13" ht="26.4">
      <c r="A11" s="6" t="s">
        <v>706</v>
      </c>
      <c r="B11" s="6" t="s">
        <v>696</v>
      </c>
      <c r="C11" s="6" t="s">
        <v>697</v>
      </c>
      <c r="D11" s="7">
        <v>76.84</v>
      </c>
      <c r="E11" s="8">
        <v>444</v>
      </c>
      <c r="F11" s="8">
        <f t="shared" si="0"/>
        <v>34116.959999999999</v>
      </c>
      <c r="G11" s="9"/>
      <c r="H11" s="8">
        <v>880</v>
      </c>
      <c r="I11" s="9"/>
      <c r="J11" s="6"/>
      <c r="K11" s="8">
        <f t="shared" si="1"/>
        <v>-436</v>
      </c>
      <c r="L11" s="9">
        <v>436</v>
      </c>
      <c r="M11" s="12">
        <f t="shared" si="2"/>
        <v>33502.239999999998</v>
      </c>
    </row>
    <row r="12" spans="1:13" ht="26.4">
      <c r="A12" s="6" t="s">
        <v>707</v>
      </c>
      <c r="B12" s="6" t="s">
        <v>696</v>
      </c>
      <c r="C12" s="6" t="s">
        <v>708</v>
      </c>
      <c r="D12" s="7">
        <v>78.47</v>
      </c>
      <c r="E12" s="8">
        <v>0</v>
      </c>
      <c r="F12" s="8">
        <f t="shared" si="0"/>
        <v>0</v>
      </c>
      <c r="G12" s="9"/>
      <c r="H12" s="8">
        <v>0</v>
      </c>
      <c r="I12" s="9"/>
      <c r="J12" s="6"/>
      <c r="K12" s="8">
        <f t="shared" si="1"/>
        <v>0</v>
      </c>
      <c r="L12" s="9">
        <v>0</v>
      </c>
      <c r="M12" s="12">
        <f t="shared" si="2"/>
        <v>0</v>
      </c>
    </row>
    <row r="13" spans="1:13" ht="26.4">
      <c r="A13" s="6" t="s">
        <v>709</v>
      </c>
      <c r="B13" s="6" t="s">
        <v>696</v>
      </c>
      <c r="C13" s="6" t="s">
        <v>708</v>
      </c>
      <c r="D13" s="7">
        <v>80.94</v>
      </c>
      <c r="E13" s="8">
        <v>0</v>
      </c>
      <c r="F13" s="8">
        <f t="shared" si="0"/>
        <v>0</v>
      </c>
      <c r="G13" s="9"/>
      <c r="H13" s="8">
        <v>0</v>
      </c>
      <c r="I13" s="9"/>
      <c r="J13" s="6"/>
      <c r="K13" s="8">
        <f t="shared" si="1"/>
        <v>0</v>
      </c>
      <c r="L13" s="9">
        <v>0</v>
      </c>
      <c r="M13" s="12">
        <f t="shared" si="2"/>
        <v>0</v>
      </c>
    </row>
    <row r="14" spans="1:13" ht="26.4">
      <c r="A14" s="6" t="s">
        <v>710</v>
      </c>
      <c r="B14" s="6" t="s">
        <v>696</v>
      </c>
      <c r="C14" s="6" t="s">
        <v>708</v>
      </c>
      <c r="D14" s="7">
        <v>42.48</v>
      </c>
      <c r="E14" s="8">
        <v>0</v>
      </c>
      <c r="F14" s="8">
        <f t="shared" si="0"/>
        <v>0</v>
      </c>
      <c r="G14" s="9"/>
      <c r="H14" s="8">
        <v>0</v>
      </c>
      <c r="I14" s="9"/>
      <c r="J14" s="6"/>
      <c r="K14" s="8">
        <f t="shared" si="1"/>
        <v>0</v>
      </c>
      <c r="L14" s="9">
        <v>0</v>
      </c>
      <c r="M14" s="12">
        <f t="shared" si="2"/>
        <v>0</v>
      </c>
    </row>
    <row r="15" spans="1:13" ht="26.4">
      <c r="A15" s="6" t="s">
        <v>711</v>
      </c>
      <c r="B15" s="6" t="s">
        <v>696</v>
      </c>
      <c r="C15" s="6" t="s">
        <v>708</v>
      </c>
      <c r="D15" s="7">
        <v>76.7</v>
      </c>
      <c r="E15" s="8">
        <v>0</v>
      </c>
      <c r="F15" s="8">
        <f t="shared" si="0"/>
        <v>0</v>
      </c>
      <c r="G15" s="9"/>
      <c r="H15" s="8">
        <v>0</v>
      </c>
      <c r="I15" s="9"/>
      <c r="J15" s="6"/>
      <c r="K15" s="8">
        <f t="shared" si="1"/>
        <v>0</v>
      </c>
      <c r="L15" s="9">
        <v>0</v>
      </c>
      <c r="M15" s="12">
        <f t="shared" si="2"/>
        <v>0</v>
      </c>
    </row>
    <row r="16" spans="1:13" ht="26.4">
      <c r="A16" s="6" t="s">
        <v>712</v>
      </c>
      <c r="B16" s="6" t="s">
        <v>696</v>
      </c>
      <c r="C16" s="6" t="s">
        <v>708</v>
      </c>
      <c r="D16" s="7">
        <v>80.239999999999995</v>
      </c>
      <c r="E16" s="8">
        <v>0</v>
      </c>
      <c r="F16" s="8">
        <f t="shared" si="0"/>
        <v>0</v>
      </c>
      <c r="G16" s="9"/>
      <c r="H16" s="8">
        <v>70</v>
      </c>
      <c r="I16" s="9"/>
      <c r="J16" s="6"/>
      <c r="K16" s="8">
        <f t="shared" si="1"/>
        <v>-70</v>
      </c>
      <c r="L16" s="9">
        <v>70</v>
      </c>
      <c r="M16" s="12">
        <f t="shared" si="2"/>
        <v>5616.8</v>
      </c>
    </row>
    <row r="17" spans="1:13" ht="26.4">
      <c r="A17" s="6" t="s">
        <v>713</v>
      </c>
      <c r="B17" s="6" t="s">
        <v>696</v>
      </c>
      <c r="C17" s="6" t="s">
        <v>708</v>
      </c>
      <c r="D17" s="7">
        <v>68.44</v>
      </c>
      <c r="E17" s="8">
        <v>0</v>
      </c>
      <c r="F17" s="8">
        <f t="shared" si="0"/>
        <v>0</v>
      </c>
      <c r="G17" s="9"/>
      <c r="H17" s="8">
        <v>0</v>
      </c>
      <c r="I17" s="9"/>
      <c r="J17" s="6"/>
      <c r="K17" s="8">
        <f t="shared" si="1"/>
        <v>0</v>
      </c>
      <c r="L17" s="9">
        <v>0</v>
      </c>
      <c r="M17" s="12">
        <f t="shared" si="2"/>
        <v>0</v>
      </c>
    </row>
    <row r="18" spans="1:13" ht="26.4">
      <c r="A18" s="6" t="s">
        <v>714</v>
      </c>
      <c r="B18" s="6" t="s">
        <v>696</v>
      </c>
      <c r="C18" s="6" t="s">
        <v>708</v>
      </c>
      <c r="D18" s="7">
        <v>68.44</v>
      </c>
      <c r="E18" s="8">
        <v>0</v>
      </c>
      <c r="F18" s="8">
        <f t="shared" si="0"/>
        <v>0</v>
      </c>
      <c r="G18" s="9"/>
      <c r="H18" s="8">
        <v>0</v>
      </c>
      <c r="I18" s="9"/>
      <c r="J18" s="6"/>
      <c r="K18" s="8">
        <f t="shared" si="1"/>
        <v>0</v>
      </c>
      <c r="L18" s="9">
        <v>0</v>
      </c>
      <c r="M18" s="12">
        <f t="shared" si="2"/>
        <v>0</v>
      </c>
    </row>
    <row r="19" spans="1:13" ht="26.4">
      <c r="A19" s="6" t="s">
        <v>715</v>
      </c>
      <c r="B19" s="6" t="s">
        <v>696</v>
      </c>
      <c r="C19" s="6" t="s">
        <v>708</v>
      </c>
      <c r="D19" s="7">
        <v>83.44</v>
      </c>
      <c r="E19" s="8">
        <v>0</v>
      </c>
      <c r="F19" s="8">
        <f t="shared" si="0"/>
        <v>0</v>
      </c>
      <c r="G19" s="9"/>
      <c r="H19" s="8">
        <v>0</v>
      </c>
      <c r="I19" s="9"/>
      <c r="J19" s="6"/>
      <c r="K19" s="8">
        <f t="shared" si="1"/>
        <v>0</v>
      </c>
      <c r="L19" s="9">
        <v>0</v>
      </c>
      <c r="M19" s="12">
        <f t="shared" si="2"/>
        <v>0</v>
      </c>
    </row>
    <row r="20" spans="1:13" ht="26.4">
      <c r="A20" s="6" t="s">
        <v>716</v>
      </c>
      <c r="B20" s="6" t="s">
        <v>696</v>
      </c>
      <c r="C20" s="6" t="s">
        <v>708</v>
      </c>
      <c r="D20" s="7">
        <v>4498</v>
      </c>
      <c r="E20" s="58">
        <v>5</v>
      </c>
      <c r="F20" s="8">
        <f t="shared" si="0"/>
        <v>22490</v>
      </c>
      <c r="G20" s="9"/>
      <c r="H20" s="8">
        <v>0</v>
      </c>
      <c r="I20" s="9"/>
      <c r="J20" s="6"/>
      <c r="K20" s="8">
        <f t="shared" si="1"/>
        <v>5</v>
      </c>
      <c r="L20" s="9">
        <v>0</v>
      </c>
      <c r="M20" s="12">
        <f t="shared" si="2"/>
        <v>0</v>
      </c>
    </row>
    <row r="21" spans="1:13" ht="26.4">
      <c r="A21" s="6" t="s">
        <v>717</v>
      </c>
      <c r="B21" s="6" t="s">
        <v>696</v>
      </c>
      <c r="C21" s="6" t="s">
        <v>708</v>
      </c>
      <c r="D21" s="7">
        <v>80.94</v>
      </c>
      <c r="E21" s="8">
        <v>0</v>
      </c>
      <c r="F21" s="8">
        <f t="shared" si="0"/>
        <v>0</v>
      </c>
      <c r="G21" s="9"/>
      <c r="H21" s="8">
        <v>0</v>
      </c>
      <c r="I21" s="9"/>
      <c r="J21" s="6"/>
      <c r="K21" s="8">
        <f t="shared" si="1"/>
        <v>0</v>
      </c>
      <c r="L21" s="9">
        <v>0</v>
      </c>
      <c r="M21" s="12">
        <f t="shared" si="2"/>
        <v>0</v>
      </c>
    </row>
    <row r="22" spans="1:13" ht="26.4">
      <c r="A22" s="6" t="s">
        <v>718</v>
      </c>
      <c r="B22" s="6" t="s">
        <v>696</v>
      </c>
      <c r="C22" s="6" t="s">
        <v>719</v>
      </c>
      <c r="D22" s="7">
        <v>268.44</v>
      </c>
      <c r="E22" s="8">
        <v>226</v>
      </c>
      <c r="F22" s="8">
        <f t="shared" si="0"/>
        <v>60667.44</v>
      </c>
      <c r="G22" s="9"/>
      <c r="H22" s="8">
        <v>200</v>
      </c>
      <c r="I22" s="9"/>
      <c r="J22" s="6"/>
      <c r="K22" s="8">
        <f t="shared" si="1"/>
        <v>26</v>
      </c>
      <c r="L22" s="9">
        <v>0</v>
      </c>
      <c r="M22" s="12">
        <f t="shared" si="2"/>
        <v>0</v>
      </c>
    </row>
    <row r="23" spans="1:13" ht="26.4">
      <c r="A23" s="6" t="s">
        <v>720</v>
      </c>
      <c r="B23" s="6" t="s">
        <v>696</v>
      </c>
      <c r="C23" s="6" t="s">
        <v>719</v>
      </c>
      <c r="D23" s="7">
        <v>77.53</v>
      </c>
      <c r="E23" s="8">
        <v>0</v>
      </c>
      <c r="F23" s="8">
        <f t="shared" si="0"/>
        <v>0</v>
      </c>
      <c r="G23" s="9"/>
      <c r="H23" s="8">
        <v>0</v>
      </c>
      <c r="I23" s="9"/>
      <c r="J23" s="6"/>
      <c r="K23" s="8">
        <f t="shared" si="1"/>
        <v>0</v>
      </c>
      <c r="L23" s="9">
        <v>0</v>
      </c>
      <c r="M23" s="12">
        <f t="shared" si="2"/>
        <v>0</v>
      </c>
    </row>
    <row r="24" spans="1:13" ht="26.4">
      <c r="A24" s="6" t="s">
        <v>721</v>
      </c>
      <c r="B24" s="6" t="s">
        <v>696</v>
      </c>
      <c r="C24" s="6" t="s">
        <v>719</v>
      </c>
      <c r="D24" s="7">
        <v>69.03</v>
      </c>
      <c r="E24" s="8">
        <v>0</v>
      </c>
      <c r="F24" s="8">
        <f t="shared" si="0"/>
        <v>0</v>
      </c>
      <c r="G24" s="9"/>
      <c r="H24" s="8">
        <v>200</v>
      </c>
      <c r="I24" s="9"/>
      <c r="J24" s="6"/>
      <c r="K24" s="8">
        <f t="shared" si="1"/>
        <v>-200</v>
      </c>
      <c r="L24" s="9">
        <v>200</v>
      </c>
      <c r="M24" s="12">
        <f t="shared" si="2"/>
        <v>13806</v>
      </c>
    </row>
    <row r="25" spans="1:13" ht="26.4">
      <c r="A25" s="6" t="s">
        <v>722</v>
      </c>
      <c r="B25" s="6" t="s">
        <v>696</v>
      </c>
      <c r="C25" s="6" t="s">
        <v>719</v>
      </c>
      <c r="D25" s="7">
        <v>74.66</v>
      </c>
      <c r="E25" s="8">
        <v>1073</v>
      </c>
      <c r="F25" s="8">
        <f t="shared" si="0"/>
        <v>80110.179999999993</v>
      </c>
      <c r="G25" s="9"/>
      <c r="H25" s="8">
        <v>0</v>
      </c>
      <c r="I25" s="9"/>
      <c r="J25" s="6"/>
      <c r="K25" s="8">
        <f t="shared" si="1"/>
        <v>1073</v>
      </c>
      <c r="L25" s="9">
        <v>0</v>
      </c>
      <c r="M25" s="12">
        <f t="shared" si="2"/>
        <v>0</v>
      </c>
    </row>
    <row r="26" spans="1:13" ht="26.4">
      <c r="A26" s="6" t="s">
        <v>723</v>
      </c>
      <c r="B26" s="6" t="s">
        <v>696</v>
      </c>
      <c r="C26" s="6" t="s">
        <v>719</v>
      </c>
      <c r="D26" s="7">
        <v>74.81</v>
      </c>
      <c r="E26" s="8">
        <v>0</v>
      </c>
      <c r="F26" s="8">
        <f t="shared" si="0"/>
        <v>0</v>
      </c>
      <c r="G26" s="9"/>
      <c r="H26" s="8">
        <v>0</v>
      </c>
      <c r="I26" s="9"/>
      <c r="J26" s="6"/>
      <c r="K26" s="8">
        <f t="shared" si="1"/>
        <v>0</v>
      </c>
      <c r="L26" s="9">
        <v>0</v>
      </c>
      <c r="M26" s="12">
        <f t="shared" si="2"/>
        <v>0</v>
      </c>
    </row>
    <row r="27" spans="1:13" ht="26.4">
      <c r="A27" s="6" t="s">
        <v>724</v>
      </c>
      <c r="B27" s="6" t="s">
        <v>696</v>
      </c>
      <c r="C27" s="6" t="s">
        <v>719</v>
      </c>
      <c r="D27" s="7">
        <v>40.36</v>
      </c>
      <c r="E27" s="8">
        <v>81</v>
      </c>
      <c r="F27" s="8">
        <f t="shared" si="0"/>
        <v>3269.16</v>
      </c>
      <c r="G27" s="9"/>
      <c r="H27" s="8">
        <v>140</v>
      </c>
      <c r="I27" s="9"/>
      <c r="J27" s="6"/>
      <c r="K27" s="8">
        <f t="shared" si="1"/>
        <v>-59</v>
      </c>
      <c r="L27" s="9">
        <v>59</v>
      </c>
      <c r="M27" s="12">
        <f t="shared" si="2"/>
        <v>2381.2399999999998</v>
      </c>
    </row>
    <row r="28" spans="1:13" ht="26.4">
      <c r="A28" s="6" t="s">
        <v>725</v>
      </c>
      <c r="B28" s="6" t="s">
        <v>696</v>
      </c>
      <c r="C28" s="6" t="s">
        <v>719</v>
      </c>
      <c r="D28" s="7">
        <v>73.63</v>
      </c>
      <c r="E28" s="8">
        <v>1121</v>
      </c>
      <c r="F28" s="8">
        <f t="shared" si="0"/>
        <v>82539.23</v>
      </c>
      <c r="G28" s="9"/>
      <c r="H28" s="8">
        <v>0</v>
      </c>
      <c r="I28" s="9"/>
      <c r="J28" s="6"/>
      <c r="K28" s="8">
        <f t="shared" si="1"/>
        <v>1121</v>
      </c>
      <c r="L28" s="9">
        <v>0</v>
      </c>
      <c r="M28" s="12">
        <f t="shared" si="2"/>
        <v>0</v>
      </c>
    </row>
    <row r="29" spans="1:13" ht="26.4">
      <c r="A29" s="6" t="s">
        <v>726</v>
      </c>
      <c r="B29" s="6" t="s">
        <v>696</v>
      </c>
      <c r="C29" s="6" t="s">
        <v>727</v>
      </c>
      <c r="D29" s="7">
        <v>74.34</v>
      </c>
      <c r="E29" s="8">
        <v>0</v>
      </c>
      <c r="F29" s="8">
        <f t="shared" si="0"/>
        <v>0</v>
      </c>
      <c r="G29" s="9"/>
      <c r="H29" s="8">
        <v>0</v>
      </c>
      <c r="I29" s="9"/>
      <c r="J29" s="6"/>
      <c r="K29" s="8">
        <f t="shared" si="1"/>
        <v>0</v>
      </c>
      <c r="L29" s="9">
        <v>0</v>
      </c>
      <c r="M29" s="12">
        <f t="shared" si="2"/>
        <v>0</v>
      </c>
    </row>
    <row r="30" spans="1:13" ht="26.4">
      <c r="A30" s="6" t="s">
        <v>728</v>
      </c>
      <c r="B30" s="6" t="s">
        <v>696</v>
      </c>
      <c r="C30" s="6" t="s">
        <v>727</v>
      </c>
      <c r="D30" s="7">
        <v>35.4</v>
      </c>
      <c r="E30" s="8">
        <v>449</v>
      </c>
      <c r="F30" s="8">
        <f t="shared" si="0"/>
        <v>15894.6</v>
      </c>
      <c r="G30" s="9"/>
      <c r="H30" s="8">
        <v>100</v>
      </c>
      <c r="I30" s="9"/>
      <c r="J30" s="6"/>
      <c r="K30" s="8">
        <f t="shared" si="1"/>
        <v>349</v>
      </c>
      <c r="L30" s="9">
        <v>0</v>
      </c>
      <c r="M30" s="12">
        <f t="shared" si="2"/>
        <v>0</v>
      </c>
    </row>
    <row r="31" spans="1:13" ht="26.4">
      <c r="A31" s="6" t="s">
        <v>729</v>
      </c>
      <c r="B31" s="6" t="s">
        <v>696</v>
      </c>
      <c r="C31" s="6" t="s">
        <v>727</v>
      </c>
      <c r="D31" s="7">
        <v>100</v>
      </c>
      <c r="E31" s="8">
        <v>0</v>
      </c>
      <c r="F31" s="8">
        <f t="shared" si="0"/>
        <v>0</v>
      </c>
      <c r="G31" s="9"/>
      <c r="H31" s="8">
        <v>0</v>
      </c>
      <c r="I31" s="9"/>
      <c r="J31" s="6"/>
      <c r="K31" s="8">
        <f t="shared" si="1"/>
        <v>0</v>
      </c>
      <c r="L31" s="9">
        <v>0</v>
      </c>
      <c r="M31" s="12">
        <f t="shared" si="2"/>
        <v>0</v>
      </c>
    </row>
    <row r="32" spans="1:13" ht="26.4">
      <c r="A32" s="6" t="s">
        <v>730</v>
      </c>
      <c r="B32" s="6" t="s">
        <v>696</v>
      </c>
      <c r="C32" s="6" t="s">
        <v>727</v>
      </c>
      <c r="D32" s="7">
        <v>59</v>
      </c>
      <c r="E32" s="8">
        <v>540</v>
      </c>
      <c r="F32" s="8">
        <f t="shared" si="0"/>
        <v>31860</v>
      </c>
      <c r="G32" s="9"/>
      <c r="H32" s="8">
        <v>0</v>
      </c>
      <c r="I32" s="9"/>
      <c r="J32" s="6"/>
      <c r="K32" s="8">
        <f t="shared" si="1"/>
        <v>540</v>
      </c>
      <c r="L32" s="9">
        <v>0</v>
      </c>
      <c r="M32" s="12">
        <f t="shared" si="2"/>
        <v>0</v>
      </c>
    </row>
    <row r="33" spans="1:13" ht="26.4">
      <c r="A33" s="6" t="s">
        <v>731</v>
      </c>
      <c r="B33" s="6" t="s">
        <v>696</v>
      </c>
      <c r="C33" s="6" t="s">
        <v>727</v>
      </c>
      <c r="D33" s="7">
        <v>59</v>
      </c>
      <c r="E33" s="8">
        <v>617</v>
      </c>
      <c r="F33" s="8">
        <f t="shared" si="0"/>
        <v>36403</v>
      </c>
      <c r="G33" s="9"/>
      <c r="H33" s="8">
        <v>0</v>
      </c>
      <c r="I33" s="9"/>
      <c r="J33" s="6"/>
      <c r="K33" s="8">
        <f t="shared" si="1"/>
        <v>617</v>
      </c>
      <c r="L33" s="9">
        <v>0</v>
      </c>
      <c r="M33" s="12">
        <f t="shared" si="2"/>
        <v>0</v>
      </c>
    </row>
    <row r="34" spans="1:13" ht="26.4">
      <c r="A34" s="6" t="s">
        <v>732</v>
      </c>
      <c r="B34" s="6" t="s">
        <v>696</v>
      </c>
      <c r="C34" s="6" t="s">
        <v>727</v>
      </c>
      <c r="D34" s="7">
        <v>40.119999999999997</v>
      </c>
      <c r="E34" s="8">
        <v>82.12</v>
      </c>
      <c r="F34" s="8">
        <f t="shared" si="0"/>
        <v>3294.6543999999999</v>
      </c>
      <c r="G34" s="9"/>
      <c r="H34" s="8">
        <v>0</v>
      </c>
      <c r="I34" s="9"/>
      <c r="J34" s="6"/>
      <c r="K34" s="8">
        <f t="shared" si="1"/>
        <v>82.12</v>
      </c>
      <c r="L34" s="9">
        <v>0</v>
      </c>
      <c r="M34" s="12">
        <f t="shared" si="2"/>
        <v>0</v>
      </c>
    </row>
    <row r="35" spans="1:13" ht="26.4">
      <c r="A35" s="6" t="s">
        <v>733</v>
      </c>
      <c r="B35" s="6" t="s">
        <v>696</v>
      </c>
      <c r="C35" s="6" t="s">
        <v>727</v>
      </c>
      <c r="D35" s="7">
        <v>132.16</v>
      </c>
      <c r="E35" s="8">
        <v>75</v>
      </c>
      <c r="F35" s="8">
        <f t="shared" si="0"/>
        <v>9912</v>
      </c>
      <c r="G35" s="9"/>
      <c r="H35" s="8">
        <v>0</v>
      </c>
      <c r="I35" s="9"/>
      <c r="J35" s="6"/>
      <c r="K35" s="8">
        <f t="shared" si="1"/>
        <v>75</v>
      </c>
      <c r="L35" s="9">
        <v>0</v>
      </c>
      <c r="M35" s="12">
        <f t="shared" si="2"/>
        <v>0</v>
      </c>
    </row>
    <row r="36" spans="1:13" ht="26.4">
      <c r="A36" s="6" t="s">
        <v>734</v>
      </c>
      <c r="B36" s="6" t="s">
        <v>696</v>
      </c>
      <c r="C36" s="6" t="s">
        <v>735</v>
      </c>
      <c r="D36" s="7">
        <v>74.25</v>
      </c>
      <c r="E36" s="8">
        <v>708</v>
      </c>
      <c r="F36" s="8">
        <f t="shared" si="0"/>
        <v>52569</v>
      </c>
      <c r="G36" s="9"/>
      <c r="H36" s="8">
        <v>400</v>
      </c>
      <c r="I36" s="9"/>
      <c r="J36" s="6"/>
      <c r="K36" s="8">
        <f t="shared" si="1"/>
        <v>308</v>
      </c>
      <c r="L36" s="9">
        <v>0</v>
      </c>
      <c r="M36" s="12">
        <f t="shared" si="2"/>
        <v>0</v>
      </c>
    </row>
    <row r="37" spans="1:13" ht="26.4">
      <c r="A37" s="6" t="s">
        <v>736</v>
      </c>
      <c r="B37" s="6" t="s">
        <v>696</v>
      </c>
      <c r="C37" s="6" t="s">
        <v>735</v>
      </c>
      <c r="D37" s="7">
        <v>76.7</v>
      </c>
      <c r="E37" s="8">
        <v>0</v>
      </c>
      <c r="F37" s="8">
        <f t="shared" si="0"/>
        <v>0</v>
      </c>
      <c r="G37" s="9"/>
      <c r="H37" s="8">
        <v>0</v>
      </c>
      <c r="I37" s="9"/>
      <c r="J37" s="6"/>
      <c r="K37" s="8">
        <f t="shared" si="1"/>
        <v>0</v>
      </c>
      <c r="L37" s="9">
        <v>0</v>
      </c>
      <c r="M37" s="12">
        <f t="shared" si="2"/>
        <v>0</v>
      </c>
    </row>
    <row r="38" spans="1:13" ht="26.4">
      <c r="A38" s="6" t="s">
        <v>737</v>
      </c>
      <c r="B38" s="6" t="s">
        <v>696</v>
      </c>
      <c r="C38" s="6" t="s">
        <v>735</v>
      </c>
      <c r="D38" s="7">
        <v>72.400000000000006</v>
      </c>
      <c r="E38" s="8">
        <v>573</v>
      </c>
      <c r="F38" s="8">
        <f t="shared" si="0"/>
        <v>41485.199999999997</v>
      </c>
      <c r="G38" s="9"/>
      <c r="H38" s="8">
        <v>0</v>
      </c>
      <c r="I38" s="9"/>
      <c r="J38" s="6"/>
      <c r="K38" s="8">
        <f t="shared" si="1"/>
        <v>573</v>
      </c>
      <c r="L38" s="9">
        <v>0</v>
      </c>
      <c r="M38" s="12">
        <f t="shared" si="2"/>
        <v>0</v>
      </c>
    </row>
    <row r="39" spans="1:13" ht="26.4">
      <c r="A39" s="6" t="s">
        <v>738</v>
      </c>
      <c r="B39" s="6" t="s">
        <v>696</v>
      </c>
      <c r="C39" s="6" t="s">
        <v>735</v>
      </c>
      <c r="D39" s="7">
        <v>76.7</v>
      </c>
      <c r="E39" s="8">
        <v>0</v>
      </c>
      <c r="F39" s="8">
        <f t="shared" si="0"/>
        <v>0</v>
      </c>
      <c r="G39" s="9"/>
      <c r="H39" s="8">
        <v>0</v>
      </c>
      <c r="I39" s="9"/>
      <c r="J39" s="6"/>
      <c r="K39" s="8">
        <f t="shared" si="1"/>
        <v>0</v>
      </c>
      <c r="L39" s="9">
        <v>0</v>
      </c>
      <c r="M39" s="12">
        <f t="shared" si="2"/>
        <v>0</v>
      </c>
    </row>
    <row r="40" spans="1:13" ht="26.4">
      <c r="A40" s="6" t="s">
        <v>739</v>
      </c>
      <c r="B40" s="6" t="s">
        <v>696</v>
      </c>
      <c r="C40" s="6" t="s">
        <v>735</v>
      </c>
      <c r="D40" s="7">
        <v>74.849999999999994</v>
      </c>
      <c r="E40" s="8">
        <v>0</v>
      </c>
      <c r="F40" s="8">
        <f t="shared" si="0"/>
        <v>0</v>
      </c>
      <c r="G40" s="9"/>
      <c r="H40" s="8">
        <v>0</v>
      </c>
      <c r="I40" s="9"/>
      <c r="J40" s="6"/>
      <c r="K40" s="8">
        <f t="shared" si="1"/>
        <v>0</v>
      </c>
      <c r="L40" s="9">
        <v>0</v>
      </c>
      <c r="M40" s="12">
        <f t="shared" si="2"/>
        <v>0</v>
      </c>
    </row>
    <row r="41" spans="1:13" ht="26.4">
      <c r="A41" s="52" t="s">
        <v>740</v>
      </c>
      <c r="B41" s="6" t="s">
        <v>696</v>
      </c>
      <c r="C41" s="6" t="s">
        <v>741</v>
      </c>
      <c r="D41" s="7">
        <v>83</v>
      </c>
      <c r="E41" s="8">
        <v>2450</v>
      </c>
      <c r="F41" s="8">
        <f t="shared" si="0"/>
        <v>203350</v>
      </c>
      <c r="G41" s="58"/>
      <c r="H41" s="8">
        <v>2500</v>
      </c>
      <c r="I41" s="60"/>
      <c r="J41" s="61"/>
      <c r="K41" s="8">
        <f t="shared" si="1"/>
        <v>-50</v>
      </c>
      <c r="L41" s="8">
        <v>50</v>
      </c>
      <c r="M41" s="12">
        <f t="shared" si="2"/>
        <v>4150</v>
      </c>
    </row>
    <row r="42" spans="1:13">
      <c r="A42" s="31"/>
      <c r="B42" s="31"/>
      <c r="C42" s="31"/>
      <c r="D42" s="31"/>
      <c r="E42" s="31"/>
      <c r="F42" s="56">
        <f>SUM(F2:F41)</f>
        <v>994294.48439999996</v>
      </c>
      <c r="G42" s="31"/>
      <c r="H42" s="31"/>
      <c r="I42" s="31"/>
      <c r="J42" s="31"/>
      <c r="K42" s="56"/>
      <c r="L42" s="31"/>
      <c r="M42" s="57">
        <f>SUM(M2:M41)</f>
        <v>120185.48</v>
      </c>
    </row>
    <row r="43" spans="1:13">
      <c r="F43" s="8"/>
      <c r="K43" s="8"/>
      <c r="M43" s="12"/>
    </row>
    <row r="44" spans="1:13">
      <c r="F44" s="8"/>
      <c r="K44" s="8"/>
      <c r="M44" s="12"/>
    </row>
    <row r="45" spans="1:13">
      <c r="F45" s="8"/>
      <c r="K45" s="8"/>
      <c r="M45" s="12"/>
    </row>
    <row r="46" spans="1:13">
      <c r="F46" s="8"/>
      <c r="K46" s="8"/>
      <c r="M46" s="12"/>
    </row>
    <row r="47" spans="1:13">
      <c r="F47" s="8"/>
      <c r="K47" s="8"/>
      <c r="M47" s="12"/>
    </row>
    <row r="48" spans="1:13">
      <c r="F48" s="8"/>
      <c r="K48" s="8"/>
      <c r="M48" s="12"/>
    </row>
    <row r="49" spans="6:13">
      <c r="F49" s="8"/>
      <c r="K49" s="8"/>
      <c r="M49" s="12"/>
    </row>
    <row r="50" spans="6:13">
      <c r="F50" s="8"/>
      <c r="K50" s="8"/>
      <c r="M50" s="12"/>
    </row>
    <row r="51" spans="6:13">
      <c r="F51" s="8"/>
      <c r="K51" s="8"/>
      <c r="M51" s="12"/>
    </row>
    <row r="52" spans="6:13">
      <c r="F52" s="8"/>
      <c r="K52" s="8"/>
      <c r="M52" s="12"/>
    </row>
    <row r="53" spans="6:13">
      <c r="F53" s="8"/>
      <c r="K53" s="8"/>
      <c r="M53" s="12"/>
    </row>
    <row r="54" spans="6:13">
      <c r="F54" s="8"/>
      <c r="K54" s="8"/>
      <c r="M54" s="12"/>
    </row>
    <row r="55" spans="6:13">
      <c r="F55" s="8"/>
      <c r="K55" s="8"/>
      <c r="M55" s="12"/>
    </row>
    <row r="56" spans="6:13">
      <c r="F56" s="8"/>
      <c r="K56" s="8"/>
      <c r="M56" s="12"/>
    </row>
    <row r="57" spans="6:13">
      <c r="F57" s="8"/>
      <c r="K57" s="8"/>
      <c r="M57" s="12"/>
    </row>
    <row r="58" spans="6:13">
      <c r="F58" s="8"/>
      <c r="K58" s="8"/>
      <c r="M58" s="12"/>
    </row>
    <row r="59" spans="6:13">
      <c r="F59" s="8"/>
      <c r="K59" s="8"/>
      <c r="M59" s="12"/>
    </row>
    <row r="60" spans="6:13">
      <c r="F60" s="8"/>
      <c r="K60" s="8"/>
      <c r="M60" s="12"/>
    </row>
    <row r="61" spans="6:13">
      <c r="F61" s="8"/>
      <c r="K61" s="8"/>
      <c r="M61" s="12"/>
    </row>
    <row r="62" spans="6:13">
      <c r="F62" s="8"/>
      <c r="K62" s="8"/>
      <c r="M62" s="12"/>
    </row>
    <row r="63" spans="6:13">
      <c r="F63" s="8"/>
      <c r="K63" s="8"/>
      <c r="M63" s="12"/>
    </row>
    <row r="64" spans="6:13">
      <c r="F64" s="8"/>
      <c r="K64" s="8"/>
      <c r="M64" s="12"/>
    </row>
  </sheetData>
  <printOptions gridLines="1"/>
  <pageMargins left="0.23622047244094499" right="0.23622047244094499" top="0.74803149606299202" bottom="0.74803149606299202" header="0.31496062992126" footer="0.31496062992126"/>
  <pageSetup paperSize="9" scale="95" orientation="landscape" r:id="rId1"/>
  <headerFooter>
    <oddHeader>&amp;C&amp;F
&amp;A</oddHeader>
    <oddFooter>&amp;CPage &amp;P of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42"/>
  <sheetViews>
    <sheetView view="pageBreakPreview" zoomScaleNormal="100" workbookViewId="0">
      <pane ySplit="1" topLeftCell="A17" activePane="bottomLeft" state="frozen"/>
      <selection pane="bottomLeft" sqref="A1:XFD1"/>
    </sheetView>
  </sheetViews>
  <sheetFormatPr defaultColWidth="9.109375" defaultRowHeight="13.8"/>
  <cols>
    <col min="1" max="1" width="33.33203125" style="1" customWidth="1"/>
    <col min="2" max="2" width="9.109375" style="1"/>
    <col min="3" max="3" width="10.6640625" style="1" customWidth="1"/>
    <col min="4" max="9" width="9.109375" style="1"/>
    <col min="10" max="10" width="9.5546875" style="1"/>
    <col min="11" max="11" width="10.109375" style="1" customWidth="1"/>
    <col min="12" max="16384" width="9.109375" style="1"/>
  </cols>
  <sheetData>
    <row r="1" spans="1:13" s="2" customFormat="1" ht="73.05" customHeight="1">
      <c r="A1" s="92" t="s">
        <v>0</v>
      </c>
      <c r="B1" s="92" t="s">
        <v>1</v>
      </c>
      <c r="C1" s="92" t="s">
        <v>2</v>
      </c>
      <c r="D1" s="93" t="s">
        <v>3</v>
      </c>
      <c r="E1" s="92" t="s">
        <v>4</v>
      </c>
      <c r="F1" s="92" t="s">
        <v>5</v>
      </c>
      <c r="G1" s="95" t="s">
        <v>6</v>
      </c>
      <c r="H1" s="95" t="s">
        <v>7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</row>
    <row r="2" spans="1:13" ht="26.4">
      <c r="A2" s="6" t="s">
        <v>742</v>
      </c>
      <c r="B2" s="6" t="s">
        <v>696</v>
      </c>
      <c r="C2" s="6" t="s">
        <v>743</v>
      </c>
      <c r="D2" s="7">
        <v>14.16</v>
      </c>
      <c r="E2" s="8">
        <v>0</v>
      </c>
      <c r="F2" s="8">
        <f>D2*E2</f>
        <v>0</v>
      </c>
      <c r="G2" s="9"/>
      <c r="H2" s="8">
        <v>0</v>
      </c>
      <c r="I2" s="9"/>
      <c r="J2" s="6"/>
      <c r="K2" s="8">
        <f>E2+G2-H2-I2</f>
        <v>0</v>
      </c>
      <c r="L2" s="8">
        <f t="shared" ref="L2:L5" si="0">H2-E2</f>
        <v>0</v>
      </c>
      <c r="M2" s="12">
        <f>L2*D2</f>
        <v>0</v>
      </c>
    </row>
    <row r="3" spans="1:13" ht="26.4">
      <c r="A3" s="6" t="s">
        <v>744</v>
      </c>
      <c r="B3" s="6" t="s">
        <v>696</v>
      </c>
      <c r="C3" s="6" t="s">
        <v>743</v>
      </c>
      <c r="D3" s="7">
        <v>18.88</v>
      </c>
      <c r="E3" s="8">
        <v>0</v>
      </c>
      <c r="F3" s="8">
        <f t="shared" ref="F3:F20" si="1">D3*E3</f>
        <v>0</v>
      </c>
      <c r="G3" s="9"/>
      <c r="H3" s="8">
        <v>0</v>
      </c>
      <c r="I3" s="9"/>
      <c r="J3" s="6"/>
      <c r="K3" s="8">
        <f t="shared" ref="K3:K20" si="2">E3+G3-H3-I3</f>
        <v>0</v>
      </c>
      <c r="L3" s="8">
        <f t="shared" si="0"/>
        <v>0</v>
      </c>
      <c r="M3" s="12">
        <f t="shared" ref="M3:M20" si="3">L3*D3</f>
        <v>0</v>
      </c>
    </row>
    <row r="4" spans="1:13" ht="26.4">
      <c r="A4" s="6" t="s">
        <v>745</v>
      </c>
      <c r="B4" s="6" t="s">
        <v>696</v>
      </c>
      <c r="C4" s="6" t="s">
        <v>743</v>
      </c>
      <c r="D4" s="7">
        <v>28.32</v>
      </c>
      <c r="E4" s="8">
        <v>8</v>
      </c>
      <c r="F4" s="8">
        <f t="shared" si="1"/>
        <v>226.56</v>
      </c>
      <c r="G4" s="9"/>
      <c r="H4" s="8">
        <v>2</v>
      </c>
      <c r="I4" s="9"/>
      <c r="J4" s="6"/>
      <c r="K4" s="8">
        <f t="shared" si="2"/>
        <v>6</v>
      </c>
      <c r="L4" s="8">
        <v>0</v>
      </c>
      <c r="M4" s="12">
        <f t="shared" si="3"/>
        <v>0</v>
      </c>
    </row>
    <row r="5" spans="1:13" ht="26.4">
      <c r="A5" s="6" t="s">
        <v>746</v>
      </c>
      <c r="B5" s="6" t="s">
        <v>696</v>
      </c>
      <c r="C5" s="6" t="s">
        <v>743</v>
      </c>
      <c r="D5" s="7">
        <v>33.04</v>
      </c>
      <c r="E5" s="8">
        <v>0</v>
      </c>
      <c r="F5" s="8">
        <f t="shared" si="1"/>
        <v>0</v>
      </c>
      <c r="G5" s="9"/>
      <c r="H5" s="8">
        <v>0</v>
      </c>
      <c r="I5" s="9"/>
      <c r="J5" s="6"/>
      <c r="K5" s="8">
        <f t="shared" si="2"/>
        <v>0</v>
      </c>
      <c r="L5" s="8">
        <f t="shared" si="0"/>
        <v>0</v>
      </c>
      <c r="M5" s="12">
        <f t="shared" si="3"/>
        <v>0</v>
      </c>
    </row>
    <row r="6" spans="1:13" ht="26.4">
      <c r="A6" s="6" t="s">
        <v>747</v>
      </c>
      <c r="B6" s="6" t="s">
        <v>696</v>
      </c>
      <c r="C6" s="6" t="s">
        <v>743</v>
      </c>
      <c r="D6" s="7">
        <v>42.95</v>
      </c>
      <c r="E6" s="8">
        <v>5</v>
      </c>
      <c r="F6" s="8">
        <f t="shared" si="1"/>
        <v>214.75</v>
      </c>
      <c r="G6" s="9"/>
      <c r="H6" s="8">
        <v>0</v>
      </c>
      <c r="I6" s="9"/>
      <c r="J6" s="6"/>
      <c r="K6" s="8">
        <f t="shared" si="2"/>
        <v>5</v>
      </c>
      <c r="L6" s="8">
        <v>0</v>
      </c>
      <c r="M6" s="12">
        <f t="shared" si="3"/>
        <v>0</v>
      </c>
    </row>
    <row r="7" spans="1:13" ht="26.4">
      <c r="A7" s="6" t="s">
        <v>748</v>
      </c>
      <c r="B7" s="6" t="s">
        <v>696</v>
      </c>
      <c r="C7" s="6" t="s">
        <v>743</v>
      </c>
      <c r="D7" s="7">
        <v>165.4</v>
      </c>
      <c r="E7" s="8">
        <v>23</v>
      </c>
      <c r="F7" s="8">
        <f t="shared" si="1"/>
        <v>3804.2</v>
      </c>
      <c r="G7" s="9"/>
      <c r="H7" s="8">
        <v>2</v>
      </c>
      <c r="I7" s="9"/>
      <c r="J7" s="6"/>
      <c r="K7" s="8">
        <f t="shared" si="2"/>
        <v>21</v>
      </c>
      <c r="L7" s="8">
        <v>0</v>
      </c>
      <c r="M7" s="12">
        <f t="shared" si="3"/>
        <v>0</v>
      </c>
    </row>
    <row r="8" spans="1:13" ht="26.4">
      <c r="A8" s="6" t="s">
        <v>749</v>
      </c>
      <c r="B8" s="6" t="s">
        <v>696</v>
      </c>
      <c r="C8" s="6" t="s">
        <v>743</v>
      </c>
      <c r="D8" s="7">
        <v>318.60000000000002</v>
      </c>
      <c r="E8" s="8">
        <v>5</v>
      </c>
      <c r="F8" s="8">
        <f t="shared" si="1"/>
        <v>1593</v>
      </c>
      <c r="G8" s="9"/>
      <c r="H8" s="8">
        <v>2</v>
      </c>
      <c r="I8" s="9"/>
      <c r="J8" s="6"/>
      <c r="K8" s="8">
        <f t="shared" si="2"/>
        <v>3</v>
      </c>
      <c r="L8" s="8">
        <v>0</v>
      </c>
      <c r="M8" s="12">
        <f t="shared" si="3"/>
        <v>0</v>
      </c>
    </row>
    <row r="9" spans="1:13" ht="26.4">
      <c r="A9" s="6" t="s">
        <v>750</v>
      </c>
      <c r="B9" s="6" t="s">
        <v>696</v>
      </c>
      <c r="C9" s="6" t="s">
        <v>751</v>
      </c>
      <c r="D9" s="7">
        <v>196.35</v>
      </c>
      <c r="E9" s="8">
        <v>4</v>
      </c>
      <c r="F9" s="8">
        <f t="shared" si="1"/>
        <v>785.4</v>
      </c>
      <c r="G9" s="9"/>
      <c r="H9" s="8">
        <v>3</v>
      </c>
      <c r="I9" s="9"/>
      <c r="J9" s="6"/>
      <c r="K9" s="8">
        <f t="shared" si="2"/>
        <v>1</v>
      </c>
      <c r="L9" s="8">
        <v>0</v>
      </c>
      <c r="M9" s="12">
        <f t="shared" si="3"/>
        <v>0</v>
      </c>
    </row>
    <row r="10" spans="1:13" ht="26.4">
      <c r="A10" s="6" t="s">
        <v>752</v>
      </c>
      <c r="B10" s="6" t="s">
        <v>696</v>
      </c>
      <c r="C10" s="6" t="s">
        <v>751</v>
      </c>
      <c r="D10" s="7">
        <v>1030.1400000000001</v>
      </c>
      <c r="E10" s="8">
        <v>0</v>
      </c>
      <c r="F10" s="8">
        <f t="shared" si="1"/>
        <v>0</v>
      </c>
      <c r="G10" s="9"/>
      <c r="H10" s="8">
        <v>4</v>
      </c>
      <c r="I10" s="9"/>
      <c r="J10" s="6"/>
      <c r="K10" s="8">
        <f t="shared" si="2"/>
        <v>-4</v>
      </c>
      <c r="L10" s="8">
        <f t="shared" ref="L10:L13" si="4">H10-E10</f>
        <v>4</v>
      </c>
      <c r="M10" s="12">
        <f t="shared" si="3"/>
        <v>4120.5600000000004</v>
      </c>
    </row>
    <row r="11" spans="1:13" ht="26.4">
      <c r="A11" s="6" t="s">
        <v>753</v>
      </c>
      <c r="B11" s="6" t="s">
        <v>696</v>
      </c>
      <c r="C11" s="6" t="s">
        <v>751</v>
      </c>
      <c r="D11" s="7">
        <v>538.08000000000004</v>
      </c>
      <c r="E11" s="8">
        <v>0</v>
      </c>
      <c r="F11" s="8">
        <f t="shared" si="1"/>
        <v>0</v>
      </c>
      <c r="G11" s="9"/>
      <c r="H11" s="8">
        <v>0</v>
      </c>
      <c r="I11" s="9"/>
      <c r="J11" s="6"/>
      <c r="K11" s="8">
        <f t="shared" si="2"/>
        <v>0</v>
      </c>
      <c r="L11" s="8">
        <f t="shared" si="4"/>
        <v>0</v>
      </c>
      <c r="M11" s="12">
        <f t="shared" si="3"/>
        <v>0</v>
      </c>
    </row>
    <row r="12" spans="1:13" ht="26.4">
      <c r="A12" s="6" t="s">
        <v>754</v>
      </c>
      <c r="B12" s="6" t="s">
        <v>696</v>
      </c>
      <c r="C12" s="6" t="s">
        <v>751</v>
      </c>
      <c r="D12" s="7">
        <v>908.6</v>
      </c>
      <c r="E12" s="8">
        <v>16</v>
      </c>
      <c r="F12" s="8">
        <f t="shared" si="1"/>
        <v>14537.6</v>
      </c>
      <c r="G12" s="9"/>
      <c r="H12" s="8">
        <v>10</v>
      </c>
      <c r="I12" s="9"/>
      <c r="J12" s="6"/>
      <c r="K12" s="8">
        <f t="shared" si="2"/>
        <v>6</v>
      </c>
      <c r="L12" s="8">
        <f t="shared" si="4"/>
        <v>-6</v>
      </c>
      <c r="M12" s="12">
        <f t="shared" si="3"/>
        <v>-5451.6</v>
      </c>
    </row>
    <row r="13" spans="1:13" ht="26.4">
      <c r="A13" s="6" t="s">
        <v>755</v>
      </c>
      <c r="B13" s="6" t="s">
        <v>696</v>
      </c>
      <c r="C13" s="6" t="s">
        <v>751</v>
      </c>
      <c r="D13" s="7">
        <v>542.79999999999995</v>
      </c>
      <c r="E13" s="8">
        <v>0</v>
      </c>
      <c r="F13" s="8">
        <f t="shared" si="1"/>
        <v>0</v>
      </c>
      <c r="G13" s="9"/>
      <c r="H13" s="8">
        <v>0</v>
      </c>
      <c r="I13" s="9"/>
      <c r="J13" s="6"/>
      <c r="K13" s="8">
        <f t="shared" si="2"/>
        <v>0</v>
      </c>
      <c r="L13" s="8">
        <f t="shared" si="4"/>
        <v>0</v>
      </c>
      <c r="M13" s="12">
        <f t="shared" si="3"/>
        <v>0</v>
      </c>
    </row>
    <row r="14" spans="1:13" ht="26.4">
      <c r="A14" s="6" t="s">
        <v>756</v>
      </c>
      <c r="B14" s="6" t="s">
        <v>696</v>
      </c>
      <c r="C14" s="6" t="s">
        <v>751</v>
      </c>
      <c r="D14" s="7">
        <v>561.67999999999995</v>
      </c>
      <c r="E14" s="8">
        <v>20</v>
      </c>
      <c r="F14" s="8">
        <f t="shared" si="1"/>
        <v>11233.6</v>
      </c>
      <c r="G14" s="9"/>
      <c r="H14" s="8">
        <v>1</v>
      </c>
      <c r="I14" s="9"/>
      <c r="J14" s="6"/>
      <c r="K14" s="8">
        <f t="shared" si="2"/>
        <v>19</v>
      </c>
      <c r="L14" s="8">
        <v>0</v>
      </c>
      <c r="M14" s="12">
        <f t="shared" si="3"/>
        <v>0</v>
      </c>
    </row>
    <row r="15" spans="1:13" ht="26.4">
      <c r="A15" s="6" t="s">
        <v>757</v>
      </c>
      <c r="B15" s="6" t="s">
        <v>696</v>
      </c>
      <c r="C15" s="6" t="s">
        <v>751</v>
      </c>
      <c r="D15" s="7">
        <v>227.74</v>
      </c>
      <c r="E15" s="8">
        <v>43</v>
      </c>
      <c r="F15" s="8">
        <f t="shared" si="1"/>
        <v>9792.82</v>
      </c>
      <c r="G15" s="9"/>
      <c r="H15" s="8">
        <v>3</v>
      </c>
      <c r="I15" s="9"/>
      <c r="J15" s="6"/>
      <c r="K15" s="8">
        <f t="shared" si="2"/>
        <v>40</v>
      </c>
      <c r="L15" s="8">
        <v>0</v>
      </c>
      <c r="M15" s="12">
        <f t="shared" si="3"/>
        <v>0</v>
      </c>
    </row>
    <row r="16" spans="1:13" ht="26.4">
      <c r="A16" s="6" t="s">
        <v>758</v>
      </c>
      <c r="B16" s="6" t="s">
        <v>696</v>
      </c>
      <c r="C16" s="6" t="s">
        <v>751</v>
      </c>
      <c r="D16" s="7">
        <v>212.4</v>
      </c>
      <c r="E16" s="8">
        <v>20</v>
      </c>
      <c r="F16" s="8">
        <f t="shared" si="1"/>
        <v>4248</v>
      </c>
      <c r="G16" s="9"/>
      <c r="H16" s="8">
        <v>0</v>
      </c>
      <c r="I16" s="9"/>
      <c r="J16" s="6"/>
      <c r="K16" s="8">
        <f t="shared" si="2"/>
        <v>20</v>
      </c>
      <c r="L16" s="8">
        <v>0</v>
      </c>
      <c r="M16" s="12">
        <f t="shared" si="3"/>
        <v>0</v>
      </c>
    </row>
    <row r="17" spans="1:13" ht="26.4">
      <c r="A17" s="52" t="s">
        <v>759</v>
      </c>
      <c r="B17" s="6" t="s">
        <v>696</v>
      </c>
      <c r="C17" s="6" t="s">
        <v>760</v>
      </c>
      <c r="D17" s="7">
        <v>2212.5</v>
      </c>
      <c r="E17" s="8">
        <v>0</v>
      </c>
      <c r="F17" s="8">
        <f t="shared" si="1"/>
        <v>0</v>
      </c>
      <c r="G17" s="58"/>
      <c r="H17" s="59">
        <v>10</v>
      </c>
      <c r="I17" s="60"/>
      <c r="J17" s="61"/>
      <c r="K17" s="8">
        <f t="shared" si="2"/>
        <v>-10</v>
      </c>
      <c r="L17" s="8">
        <f t="shared" ref="L17:L20" si="5">H17-E17</f>
        <v>10</v>
      </c>
      <c r="M17" s="12">
        <f t="shared" si="3"/>
        <v>22125</v>
      </c>
    </row>
    <row r="18" spans="1:13" ht="26.4">
      <c r="A18" s="52" t="s">
        <v>761</v>
      </c>
      <c r="B18" s="6" t="s">
        <v>696</v>
      </c>
      <c r="C18" s="6" t="s">
        <v>760</v>
      </c>
      <c r="D18" s="7">
        <v>654.9</v>
      </c>
      <c r="E18" s="8">
        <v>7</v>
      </c>
      <c r="F18" s="8">
        <f t="shared" si="1"/>
        <v>4584.3</v>
      </c>
      <c r="G18" s="58"/>
      <c r="H18" s="59">
        <v>10</v>
      </c>
      <c r="I18" s="60"/>
      <c r="J18" s="61"/>
      <c r="K18" s="8">
        <f t="shared" si="2"/>
        <v>-3</v>
      </c>
      <c r="L18" s="8">
        <f t="shared" si="5"/>
        <v>3</v>
      </c>
      <c r="M18" s="12">
        <f t="shared" si="3"/>
        <v>1964.7</v>
      </c>
    </row>
    <row r="19" spans="1:13" ht="26.4">
      <c r="A19" s="52" t="s">
        <v>762</v>
      </c>
      <c r="B19" s="6" t="s">
        <v>696</v>
      </c>
      <c r="C19" s="6" t="s">
        <v>760</v>
      </c>
      <c r="D19" s="7">
        <v>165.2</v>
      </c>
      <c r="E19" s="8">
        <v>0</v>
      </c>
      <c r="F19" s="8">
        <f t="shared" si="1"/>
        <v>0</v>
      </c>
      <c r="G19" s="58"/>
      <c r="H19" s="59">
        <v>20</v>
      </c>
      <c r="I19" s="60"/>
      <c r="J19" s="61"/>
      <c r="K19" s="8">
        <f t="shared" si="2"/>
        <v>-20</v>
      </c>
      <c r="L19" s="8">
        <f t="shared" si="5"/>
        <v>20</v>
      </c>
      <c r="M19" s="12">
        <f t="shared" si="3"/>
        <v>3304</v>
      </c>
    </row>
    <row r="20" spans="1:13" ht="26.4">
      <c r="A20" s="52" t="s">
        <v>763</v>
      </c>
      <c r="B20" s="6" t="s">
        <v>696</v>
      </c>
      <c r="C20" s="6" t="s">
        <v>760</v>
      </c>
      <c r="D20" s="7">
        <v>316.24</v>
      </c>
      <c r="E20" s="8">
        <v>10</v>
      </c>
      <c r="F20" s="8">
        <f t="shared" si="1"/>
        <v>3162.4</v>
      </c>
      <c r="G20" s="58"/>
      <c r="H20" s="59">
        <v>10</v>
      </c>
      <c r="I20" s="60"/>
      <c r="J20" s="61"/>
      <c r="K20" s="8">
        <f t="shared" si="2"/>
        <v>0</v>
      </c>
      <c r="L20" s="8">
        <f t="shared" si="5"/>
        <v>0</v>
      </c>
      <c r="M20" s="12">
        <f t="shared" si="3"/>
        <v>0</v>
      </c>
    </row>
    <row r="21" spans="1:13">
      <c r="A21" s="31"/>
      <c r="B21" s="31"/>
      <c r="C21" s="31"/>
      <c r="D21" s="31"/>
      <c r="E21" s="31"/>
      <c r="F21" s="56">
        <f>SUM(F2:F20)</f>
        <v>54182.63</v>
      </c>
      <c r="G21" s="31"/>
      <c r="H21" s="31"/>
      <c r="I21" s="31"/>
      <c r="J21" s="31"/>
      <c r="K21" s="8"/>
      <c r="L21" s="31"/>
      <c r="M21" s="57">
        <f>SUM(M2:M20)</f>
        <v>26062.66</v>
      </c>
    </row>
    <row r="22" spans="1:13">
      <c r="F22" s="8"/>
      <c r="K22" s="8"/>
      <c r="M22" s="12"/>
    </row>
    <row r="23" spans="1:13">
      <c r="F23" s="8"/>
      <c r="K23" s="8"/>
      <c r="M23" s="12"/>
    </row>
    <row r="24" spans="1:13">
      <c r="F24" s="8"/>
      <c r="K24" s="8"/>
      <c r="M24" s="12"/>
    </row>
    <row r="25" spans="1:13">
      <c r="F25" s="8"/>
      <c r="K25" s="8"/>
      <c r="M25" s="12"/>
    </row>
    <row r="26" spans="1:13">
      <c r="F26" s="8"/>
      <c r="K26" s="8"/>
      <c r="M26" s="12"/>
    </row>
    <row r="27" spans="1:13">
      <c r="F27" s="8"/>
      <c r="K27" s="8"/>
      <c r="M27" s="12"/>
    </row>
    <row r="28" spans="1:13">
      <c r="F28" s="8"/>
      <c r="K28" s="8"/>
      <c r="M28" s="12"/>
    </row>
    <row r="29" spans="1:13">
      <c r="F29" s="8"/>
      <c r="K29" s="8"/>
      <c r="M29" s="12"/>
    </row>
    <row r="30" spans="1:13">
      <c r="F30" s="8"/>
      <c r="K30" s="8"/>
      <c r="M30" s="12"/>
    </row>
    <row r="31" spans="1:13">
      <c r="F31" s="8"/>
      <c r="K31" s="8"/>
      <c r="M31" s="12"/>
    </row>
    <row r="32" spans="1:13">
      <c r="F32" s="8"/>
      <c r="K32" s="8"/>
      <c r="M32" s="12"/>
    </row>
    <row r="33" spans="6:13">
      <c r="F33" s="8"/>
      <c r="K33" s="8"/>
      <c r="M33" s="12"/>
    </row>
    <row r="34" spans="6:13">
      <c r="F34" s="8"/>
      <c r="K34" s="8"/>
      <c r="M34" s="12"/>
    </row>
    <row r="35" spans="6:13">
      <c r="F35" s="8"/>
      <c r="K35" s="8"/>
      <c r="M35" s="12"/>
    </row>
    <row r="36" spans="6:13">
      <c r="F36" s="8"/>
      <c r="K36" s="8"/>
      <c r="M36" s="12"/>
    </row>
    <row r="37" spans="6:13">
      <c r="F37" s="8"/>
      <c r="K37" s="8"/>
      <c r="M37" s="12"/>
    </row>
    <row r="38" spans="6:13">
      <c r="F38" s="8"/>
      <c r="K38" s="8"/>
      <c r="M38" s="12"/>
    </row>
    <row r="39" spans="6:13">
      <c r="F39" s="8"/>
      <c r="K39" s="8"/>
      <c r="M39" s="12"/>
    </row>
    <row r="40" spans="6:13">
      <c r="F40" s="8"/>
      <c r="K40" s="8"/>
      <c r="M40" s="12"/>
    </row>
    <row r="41" spans="6:13">
      <c r="F41" s="8"/>
      <c r="K41" s="8"/>
      <c r="M41" s="12"/>
    </row>
    <row r="42" spans="6:13">
      <c r="F42" s="8"/>
      <c r="K42" s="8"/>
      <c r="M42" s="12"/>
    </row>
  </sheetData>
  <printOptions gridLines="1"/>
  <pageMargins left="0.23622047244094499" right="0.23622047244094499" top="0.74803149606299202" bottom="0.74803149606299202" header="0.31496062992126" footer="0.31496062992126"/>
  <pageSetup paperSize="9" scale="95" orientation="landscape" r:id="rId1"/>
  <headerFooter>
    <oddHeader>&amp;C&amp;F
&amp;A</oddHeader>
    <oddFooter>&amp;CPage &amp;P of &amp;N</oddFooter>
  </headerFooter>
  <rowBreaks count="1" manualBreakCount="1">
    <brk id="23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18"/>
  <sheetViews>
    <sheetView view="pageBreakPreview" zoomScaleNormal="100" workbookViewId="0">
      <pane ySplit="1" topLeftCell="A2" activePane="bottomLeft" state="frozen"/>
      <selection pane="bottomLeft" sqref="A1:XFD1"/>
    </sheetView>
  </sheetViews>
  <sheetFormatPr defaultColWidth="9.109375" defaultRowHeight="13.8"/>
  <cols>
    <col min="1" max="1" width="33.33203125" style="1" customWidth="1"/>
    <col min="2" max="2" width="10" style="1" customWidth="1"/>
    <col min="3" max="3" width="16.109375" style="1" customWidth="1"/>
    <col min="4" max="6" width="9.109375" style="1"/>
    <col min="7" max="7" width="7.109375" style="1" customWidth="1"/>
    <col min="8" max="9" width="7.33203125" style="1" customWidth="1"/>
    <col min="10" max="10" width="6.6640625" style="1" customWidth="1"/>
    <col min="11" max="16384" width="9.109375" style="1"/>
  </cols>
  <sheetData>
    <row r="1" spans="1:13" s="2" customFormat="1" ht="73.05" customHeight="1">
      <c r="A1" s="92" t="s">
        <v>0</v>
      </c>
      <c r="B1" s="92" t="s">
        <v>1</v>
      </c>
      <c r="C1" s="92" t="s">
        <v>2</v>
      </c>
      <c r="D1" s="93" t="s">
        <v>3</v>
      </c>
      <c r="E1" s="92" t="s">
        <v>4</v>
      </c>
      <c r="F1" s="92" t="s">
        <v>5</v>
      </c>
      <c r="G1" s="95" t="s">
        <v>6</v>
      </c>
      <c r="H1" s="95" t="s">
        <v>7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</row>
    <row r="2" spans="1:13" ht="26.4">
      <c r="A2" s="6" t="s">
        <v>764</v>
      </c>
      <c r="B2" s="6" t="s">
        <v>765</v>
      </c>
      <c r="C2" s="6" t="s">
        <v>766</v>
      </c>
      <c r="D2" s="7">
        <v>312</v>
      </c>
      <c r="E2" s="8">
        <v>2</v>
      </c>
      <c r="F2" s="8">
        <f>D2*E2</f>
        <v>624</v>
      </c>
      <c r="G2" s="9"/>
      <c r="H2" s="8">
        <v>10</v>
      </c>
      <c r="I2" s="9"/>
      <c r="J2" s="6"/>
      <c r="K2" s="8">
        <f>E2+G2-H2-I2</f>
        <v>-8</v>
      </c>
      <c r="L2" s="9">
        <v>0</v>
      </c>
      <c r="M2" s="12">
        <f t="shared" ref="M2:M10" si="0">L2*D2</f>
        <v>0</v>
      </c>
    </row>
    <row r="3" spans="1:13" ht="26.4">
      <c r="A3" s="6" t="s">
        <v>767</v>
      </c>
      <c r="B3" s="6" t="s">
        <v>765</v>
      </c>
      <c r="C3" s="6" t="s">
        <v>768</v>
      </c>
      <c r="D3" s="7">
        <v>554</v>
      </c>
      <c r="E3" s="8">
        <v>4</v>
      </c>
      <c r="F3" s="8">
        <f t="shared" ref="F3:F10" si="1">D3*E3</f>
        <v>2216</v>
      </c>
      <c r="G3" s="9"/>
      <c r="H3" s="8">
        <v>10</v>
      </c>
      <c r="I3" s="9"/>
      <c r="J3" s="6"/>
      <c r="K3" s="8">
        <f t="shared" ref="K3:K10" si="2">E3+G3-H3-I3</f>
        <v>-6</v>
      </c>
      <c r="L3" s="9">
        <v>0</v>
      </c>
      <c r="M3" s="12">
        <f t="shared" si="0"/>
        <v>0</v>
      </c>
    </row>
    <row r="4" spans="1:13" ht="26.4">
      <c r="A4" s="6" t="s">
        <v>769</v>
      </c>
      <c r="B4" s="6" t="s">
        <v>765</v>
      </c>
      <c r="C4" s="6" t="s">
        <v>770</v>
      </c>
      <c r="D4" s="7">
        <v>292</v>
      </c>
      <c r="E4" s="8">
        <v>11</v>
      </c>
      <c r="F4" s="8">
        <f t="shared" si="1"/>
        <v>3212</v>
      </c>
      <c r="G4" s="9"/>
      <c r="H4" s="8">
        <v>10</v>
      </c>
      <c r="I4" s="9"/>
      <c r="J4" s="6"/>
      <c r="K4" s="8">
        <f t="shared" si="2"/>
        <v>1</v>
      </c>
      <c r="L4" s="9">
        <v>0</v>
      </c>
      <c r="M4" s="12">
        <f t="shared" si="0"/>
        <v>0</v>
      </c>
    </row>
    <row r="5" spans="1:13" ht="26.4">
      <c r="A5" s="6" t="s">
        <v>771</v>
      </c>
      <c r="B5" s="6" t="s">
        <v>765</v>
      </c>
      <c r="C5" s="6" t="s">
        <v>772</v>
      </c>
      <c r="D5" s="7">
        <v>2655</v>
      </c>
      <c r="E5" s="8">
        <v>3</v>
      </c>
      <c r="F5" s="8">
        <f t="shared" si="1"/>
        <v>7965</v>
      </c>
      <c r="G5" s="9"/>
      <c r="H5" s="8">
        <v>5</v>
      </c>
      <c r="I5" s="9"/>
      <c r="J5" s="6"/>
      <c r="K5" s="8">
        <f t="shared" si="2"/>
        <v>-2</v>
      </c>
      <c r="L5" s="9">
        <v>0</v>
      </c>
      <c r="M5" s="12">
        <f t="shared" si="0"/>
        <v>0</v>
      </c>
    </row>
    <row r="6" spans="1:13" ht="26.4">
      <c r="A6" s="6" t="s">
        <v>773</v>
      </c>
      <c r="B6" s="6" t="s">
        <v>765</v>
      </c>
      <c r="C6" s="6" t="s">
        <v>774</v>
      </c>
      <c r="D6" s="7">
        <v>90</v>
      </c>
      <c r="E6" s="8">
        <v>6704</v>
      </c>
      <c r="F6" s="8">
        <f t="shared" si="1"/>
        <v>603360</v>
      </c>
      <c r="G6" s="9"/>
      <c r="H6" s="8">
        <v>2500</v>
      </c>
      <c r="I6" s="9"/>
      <c r="J6" s="6"/>
      <c r="K6" s="8">
        <f t="shared" si="2"/>
        <v>4204</v>
      </c>
      <c r="L6" s="9">
        <v>0</v>
      </c>
      <c r="M6" s="12">
        <f t="shared" si="0"/>
        <v>0</v>
      </c>
    </row>
    <row r="7" spans="1:13" ht="26.4">
      <c r="A7" s="6" t="s">
        <v>775</v>
      </c>
      <c r="B7" s="6" t="s">
        <v>765</v>
      </c>
      <c r="C7" s="6" t="s">
        <v>776</v>
      </c>
      <c r="D7" s="7">
        <v>1640.2</v>
      </c>
      <c r="E7" s="8">
        <v>5</v>
      </c>
      <c r="F7" s="8">
        <f t="shared" si="1"/>
        <v>8201</v>
      </c>
      <c r="G7" s="9"/>
      <c r="H7" s="8">
        <v>50</v>
      </c>
      <c r="I7" s="9"/>
      <c r="J7" s="6"/>
      <c r="K7" s="8">
        <f t="shared" si="2"/>
        <v>-45</v>
      </c>
      <c r="L7" s="9">
        <v>0</v>
      </c>
      <c r="M7" s="12">
        <f t="shared" si="0"/>
        <v>0</v>
      </c>
    </row>
    <row r="8" spans="1:13" ht="26.4">
      <c r="A8" s="6" t="s">
        <v>777</v>
      </c>
      <c r="B8" s="6" t="s">
        <v>765</v>
      </c>
      <c r="C8" s="6" t="s">
        <v>778</v>
      </c>
      <c r="D8" s="7">
        <v>726</v>
      </c>
      <c r="E8" s="8">
        <v>40</v>
      </c>
      <c r="F8" s="8">
        <f t="shared" si="1"/>
        <v>29040</v>
      </c>
      <c r="G8" s="9"/>
      <c r="H8" s="8">
        <v>10</v>
      </c>
      <c r="I8" s="9"/>
      <c r="J8" s="6"/>
      <c r="K8" s="8">
        <f t="shared" si="2"/>
        <v>30</v>
      </c>
      <c r="L8" s="9">
        <v>0</v>
      </c>
      <c r="M8" s="12">
        <f t="shared" si="0"/>
        <v>0</v>
      </c>
    </row>
    <row r="9" spans="1:13" ht="26.4">
      <c r="A9" s="6" t="s">
        <v>779</v>
      </c>
      <c r="B9" s="6" t="s">
        <v>765</v>
      </c>
      <c r="C9" s="6" t="s">
        <v>780</v>
      </c>
      <c r="D9" s="7">
        <v>2967.7</v>
      </c>
      <c r="E9" s="8">
        <v>0</v>
      </c>
      <c r="F9" s="8">
        <f t="shared" si="1"/>
        <v>0</v>
      </c>
      <c r="G9" s="9"/>
      <c r="H9" s="8">
        <v>5</v>
      </c>
      <c r="I9" s="9"/>
      <c r="J9" s="6"/>
      <c r="K9" s="8">
        <f t="shared" si="2"/>
        <v>-5</v>
      </c>
      <c r="L9" s="9">
        <v>0</v>
      </c>
      <c r="M9" s="12">
        <f t="shared" si="0"/>
        <v>0</v>
      </c>
    </row>
    <row r="10" spans="1:13" ht="26.4">
      <c r="A10" s="6" t="s">
        <v>781</v>
      </c>
      <c r="B10" s="6" t="s">
        <v>765</v>
      </c>
      <c r="C10" s="6" t="s">
        <v>782</v>
      </c>
      <c r="D10" s="7">
        <v>55.22</v>
      </c>
      <c r="E10" s="8">
        <v>30</v>
      </c>
      <c r="F10" s="8">
        <f t="shared" si="1"/>
        <v>1656.6</v>
      </c>
      <c r="G10" s="9"/>
      <c r="H10" s="8">
        <v>5</v>
      </c>
      <c r="I10" s="9"/>
      <c r="J10" s="6"/>
      <c r="K10" s="8">
        <f t="shared" si="2"/>
        <v>25</v>
      </c>
      <c r="L10" s="9">
        <v>0</v>
      </c>
      <c r="M10" s="12">
        <f t="shared" si="0"/>
        <v>0</v>
      </c>
    </row>
    <row r="11" spans="1:13">
      <c r="A11" s="31"/>
      <c r="B11" s="31"/>
      <c r="C11" s="31"/>
      <c r="D11" s="31"/>
      <c r="E11" s="31"/>
      <c r="F11" s="56">
        <f>SUM(F2:F10)</f>
        <v>656274.6</v>
      </c>
      <c r="G11" s="31"/>
      <c r="H11" s="31"/>
      <c r="I11" s="31"/>
      <c r="J11" s="31"/>
      <c r="K11" s="56">
        <f>E11-H11+I11</f>
        <v>0</v>
      </c>
      <c r="L11" s="31"/>
      <c r="M11" s="57">
        <f>SUM(M2:M10)</f>
        <v>0</v>
      </c>
    </row>
    <row r="12" spans="1:13">
      <c r="F12" s="8"/>
      <c r="K12" s="8"/>
      <c r="M12" s="12"/>
    </row>
    <row r="13" spans="1:13">
      <c r="F13" s="8"/>
      <c r="K13" s="8"/>
      <c r="M13" s="12"/>
    </row>
    <row r="14" spans="1:13">
      <c r="F14" s="8"/>
      <c r="K14" s="8"/>
      <c r="M14" s="12"/>
    </row>
    <row r="15" spans="1:13">
      <c r="F15" s="8"/>
      <c r="K15" s="8"/>
      <c r="M15" s="12"/>
    </row>
    <row r="16" spans="1:13">
      <c r="F16" s="8"/>
      <c r="K16" s="8"/>
      <c r="M16" s="12"/>
    </row>
    <row r="17" spans="6:13">
      <c r="F17" s="8"/>
      <c r="K17" s="8"/>
      <c r="M17" s="12"/>
    </row>
    <row r="18" spans="6:13">
      <c r="F18" s="8"/>
      <c r="K18" s="8"/>
      <c r="M18" s="12"/>
    </row>
  </sheetData>
  <printOptions gridLines="1"/>
  <pageMargins left="0.23622047244094499" right="0.23622047244094499" top="0.74803149606299202" bottom="0.63" header="0.31496062992126" footer="0.31496062992126"/>
  <pageSetup paperSize="9" orientation="landscape" r:id="rId1"/>
  <headerFooter>
    <oddHeader>&amp;C&amp;F
&amp;A</oddHeader>
    <oddFooter>&amp;CPage &amp;P of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48"/>
  <sheetViews>
    <sheetView view="pageBreakPreview" zoomScaleNormal="100" workbookViewId="0">
      <pane ySplit="1" topLeftCell="A34" activePane="bottomLeft" state="frozen"/>
      <selection pane="bottomLeft" sqref="A1:XFD1"/>
    </sheetView>
  </sheetViews>
  <sheetFormatPr defaultColWidth="9.109375" defaultRowHeight="13.8"/>
  <cols>
    <col min="1" max="1" width="33.33203125" style="1" customWidth="1"/>
    <col min="2" max="2" width="10" style="1" customWidth="1"/>
    <col min="3" max="3" width="16.109375" style="1" customWidth="1"/>
    <col min="4" max="5" width="9.109375" style="1"/>
    <col min="6" max="6" width="9.6640625" style="1"/>
    <col min="7" max="7" width="9.109375" style="1"/>
    <col min="8" max="8" width="7.88671875" style="1" customWidth="1"/>
    <col min="9" max="9" width="9.109375" style="1"/>
    <col min="10" max="10" width="9.5546875" style="1"/>
    <col min="11" max="16384" width="9.109375" style="1"/>
  </cols>
  <sheetData>
    <row r="1" spans="1:13" s="2" customFormat="1" ht="70.95" customHeight="1">
      <c r="A1" s="92" t="s">
        <v>0</v>
      </c>
      <c r="B1" s="92" t="s">
        <v>1</v>
      </c>
      <c r="C1" s="92" t="s">
        <v>2</v>
      </c>
      <c r="D1" s="93" t="s">
        <v>3</v>
      </c>
      <c r="E1" s="92" t="s">
        <v>4</v>
      </c>
      <c r="F1" s="92" t="s">
        <v>5</v>
      </c>
      <c r="G1" s="95" t="s">
        <v>6</v>
      </c>
      <c r="H1" s="95" t="s">
        <v>7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</row>
    <row r="2" spans="1:13" ht="26.4">
      <c r="A2" s="6" t="s">
        <v>783</v>
      </c>
      <c r="B2" s="6" t="s">
        <v>765</v>
      </c>
      <c r="C2" s="6" t="s">
        <v>784</v>
      </c>
      <c r="D2" s="7">
        <v>625</v>
      </c>
      <c r="E2" s="8">
        <v>211</v>
      </c>
      <c r="F2" s="8">
        <f t="shared" ref="F2:F16" si="0">D2*E2</f>
        <v>131875</v>
      </c>
      <c r="G2" s="9"/>
      <c r="H2" s="8">
        <v>0</v>
      </c>
      <c r="I2" s="9"/>
      <c r="J2" s="6"/>
      <c r="K2" s="8">
        <f t="shared" ref="K2:K16" si="1">H2+I2-E2-G2</f>
        <v>-211</v>
      </c>
      <c r="L2" s="9">
        <v>0</v>
      </c>
      <c r="M2" s="12">
        <f t="shared" ref="M2:M16" si="2">L2*D2</f>
        <v>0</v>
      </c>
    </row>
    <row r="3" spans="1:13" ht="26.4">
      <c r="A3" s="6" t="s">
        <v>785</v>
      </c>
      <c r="B3" s="6" t="s">
        <v>765</v>
      </c>
      <c r="C3" s="6" t="s">
        <v>786</v>
      </c>
      <c r="D3" s="7">
        <v>885</v>
      </c>
      <c r="E3" s="8">
        <v>9</v>
      </c>
      <c r="F3" s="8">
        <f t="shared" si="0"/>
        <v>7965</v>
      </c>
      <c r="G3" s="9"/>
      <c r="H3" s="8">
        <v>10</v>
      </c>
      <c r="I3" s="9"/>
      <c r="J3" s="6"/>
      <c r="K3" s="8">
        <f t="shared" si="1"/>
        <v>1</v>
      </c>
      <c r="L3" s="9">
        <v>1</v>
      </c>
      <c r="M3" s="12">
        <f t="shared" si="2"/>
        <v>885</v>
      </c>
    </row>
    <row r="4" spans="1:13" ht="26.4">
      <c r="A4" s="6" t="s">
        <v>787</v>
      </c>
      <c r="B4" s="6" t="s">
        <v>765</v>
      </c>
      <c r="C4" s="6" t="s">
        <v>788</v>
      </c>
      <c r="D4" s="7">
        <v>767</v>
      </c>
      <c r="E4" s="8">
        <v>20</v>
      </c>
      <c r="F4" s="8">
        <f t="shared" si="0"/>
        <v>15340</v>
      </c>
      <c r="G4" s="9"/>
      <c r="H4" s="8">
        <v>10</v>
      </c>
      <c r="I4" s="9"/>
      <c r="J4" s="6"/>
      <c r="K4" s="8">
        <f t="shared" si="1"/>
        <v>-10</v>
      </c>
      <c r="L4" s="9">
        <v>0</v>
      </c>
      <c r="M4" s="12">
        <f t="shared" si="2"/>
        <v>0</v>
      </c>
    </row>
    <row r="5" spans="1:13" ht="26.4">
      <c r="A5" s="52" t="s">
        <v>789</v>
      </c>
      <c r="B5" s="6" t="s">
        <v>790</v>
      </c>
      <c r="C5" s="6" t="s">
        <v>791</v>
      </c>
      <c r="D5" s="7">
        <v>183</v>
      </c>
      <c r="E5" s="8">
        <v>350</v>
      </c>
      <c r="F5" s="8">
        <f t="shared" si="0"/>
        <v>64050</v>
      </c>
      <c r="G5" s="8"/>
      <c r="H5" s="8">
        <v>100</v>
      </c>
      <c r="I5" s="9"/>
      <c r="J5" s="6"/>
      <c r="K5" s="8">
        <f t="shared" si="1"/>
        <v>-250</v>
      </c>
      <c r="L5" s="8">
        <v>80</v>
      </c>
      <c r="M5" s="12">
        <f t="shared" si="2"/>
        <v>14640</v>
      </c>
    </row>
    <row r="6" spans="1:13" ht="26.4">
      <c r="A6" s="52" t="s">
        <v>792</v>
      </c>
      <c r="B6" s="6" t="s">
        <v>790</v>
      </c>
      <c r="C6" s="6" t="s">
        <v>791</v>
      </c>
      <c r="D6" s="7">
        <v>195</v>
      </c>
      <c r="E6" s="8">
        <v>20</v>
      </c>
      <c r="F6" s="8">
        <f t="shared" si="0"/>
        <v>3900</v>
      </c>
      <c r="G6" s="8"/>
      <c r="H6" s="8">
        <v>10</v>
      </c>
      <c r="I6" s="9"/>
      <c r="J6" s="6"/>
      <c r="K6" s="8">
        <f t="shared" si="1"/>
        <v>-10</v>
      </c>
      <c r="L6" s="8">
        <v>0</v>
      </c>
      <c r="M6" s="12">
        <f t="shared" si="2"/>
        <v>0</v>
      </c>
    </row>
    <row r="7" spans="1:13" ht="26.4">
      <c r="A7" s="53" t="s">
        <v>793</v>
      </c>
      <c r="B7" s="6" t="s">
        <v>790</v>
      </c>
      <c r="C7" s="6" t="s">
        <v>791</v>
      </c>
      <c r="D7" s="7">
        <v>183</v>
      </c>
      <c r="E7" s="8">
        <v>120</v>
      </c>
      <c r="F7" s="8">
        <f t="shared" si="0"/>
        <v>21960</v>
      </c>
      <c r="G7" s="8"/>
      <c r="H7" s="8">
        <v>10</v>
      </c>
      <c r="I7" s="9"/>
      <c r="J7" s="6"/>
      <c r="K7" s="8">
        <f t="shared" si="1"/>
        <v>-110</v>
      </c>
      <c r="L7" s="8">
        <v>0</v>
      </c>
      <c r="M7" s="12">
        <f t="shared" si="2"/>
        <v>0</v>
      </c>
    </row>
    <row r="8" spans="1:13" ht="26.4">
      <c r="A8" s="6" t="s">
        <v>794</v>
      </c>
      <c r="B8" s="6" t="s">
        <v>765</v>
      </c>
      <c r="C8" s="6" t="s">
        <v>795</v>
      </c>
      <c r="D8" s="7">
        <v>4786.08</v>
      </c>
      <c r="E8" s="8">
        <v>4</v>
      </c>
      <c r="F8" s="8">
        <f t="shared" si="0"/>
        <v>19144.32</v>
      </c>
      <c r="G8" s="9"/>
      <c r="H8" s="8">
        <v>5</v>
      </c>
      <c r="I8" s="9"/>
      <c r="J8" s="6"/>
      <c r="K8" s="8">
        <f t="shared" si="1"/>
        <v>1</v>
      </c>
      <c r="L8" s="9">
        <v>0</v>
      </c>
      <c r="M8" s="12">
        <f t="shared" si="2"/>
        <v>0</v>
      </c>
    </row>
    <row r="9" spans="1:13" ht="26.4">
      <c r="A9" s="6" t="s">
        <v>796</v>
      </c>
      <c r="B9" s="6" t="s">
        <v>765</v>
      </c>
      <c r="C9" s="6" t="s">
        <v>797</v>
      </c>
      <c r="D9" s="7">
        <v>7056.4</v>
      </c>
      <c r="E9" s="8">
        <v>22</v>
      </c>
      <c r="F9" s="8">
        <f t="shared" si="0"/>
        <v>155240.79999999999</v>
      </c>
      <c r="G9" s="9"/>
      <c r="H9" s="8">
        <v>3</v>
      </c>
      <c r="I9" s="9"/>
      <c r="J9" s="6"/>
      <c r="K9" s="8">
        <f t="shared" si="1"/>
        <v>-19</v>
      </c>
      <c r="L9" s="9">
        <v>0</v>
      </c>
      <c r="M9" s="12">
        <f t="shared" si="2"/>
        <v>0</v>
      </c>
    </row>
    <row r="10" spans="1:13" ht="26.4">
      <c r="A10" s="52" t="s">
        <v>798</v>
      </c>
      <c r="B10" s="6" t="s">
        <v>790</v>
      </c>
      <c r="C10" s="6" t="s">
        <v>799</v>
      </c>
      <c r="D10" s="7">
        <v>5900</v>
      </c>
      <c r="E10" s="8">
        <v>10</v>
      </c>
      <c r="F10" s="8">
        <f t="shared" si="0"/>
        <v>59000</v>
      </c>
      <c r="G10" s="8"/>
      <c r="H10" s="8">
        <v>6</v>
      </c>
      <c r="I10" s="9"/>
      <c r="J10" s="6"/>
      <c r="K10" s="8">
        <f t="shared" si="1"/>
        <v>-4</v>
      </c>
      <c r="L10" s="8">
        <v>0</v>
      </c>
      <c r="M10" s="12">
        <f t="shared" si="2"/>
        <v>0</v>
      </c>
    </row>
    <row r="11" spans="1:13" ht="26.4">
      <c r="A11" s="6" t="s">
        <v>800</v>
      </c>
      <c r="B11" s="6" t="s">
        <v>765</v>
      </c>
      <c r="C11" s="6" t="s">
        <v>801</v>
      </c>
      <c r="D11" s="7">
        <v>8437</v>
      </c>
      <c r="E11" s="8">
        <v>1</v>
      </c>
      <c r="F11" s="8">
        <f t="shared" si="0"/>
        <v>8437</v>
      </c>
      <c r="G11" s="9"/>
      <c r="H11" s="8">
        <v>5</v>
      </c>
      <c r="I11" s="9"/>
      <c r="J11" s="6"/>
      <c r="K11" s="8">
        <f t="shared" si="1"/>
        <v>4</v>
      </c>
      <c r="L11" s="9">
        <v>0</v>
      </c>
      <c r="M11" s="12">
        <f t="shared" si="2"/>
        <v>0</v>
      </c>
    </row>
    <row r="12" spans="1:13" ht="26.4">
      <c r="A12" s="6" t="s">
        <v>802</v>
      </c>
      <c r="B12" s="6" t="s">
        <v>765</v>
      </c>
      <c r="C12" s="6" t="s">
        <v>765</v>
      </c>
      <c r="D12" s="7">
        <v>2198</v>
      </c>
      <c r="E12" s="8">
        <v>1</v>
      </c>
      <c r="F12" s="8">
        <f t="shared" si="0"/>
        <v>2198</v>
      </c>
      <c r="G12" s="9"/>
      <c r="H12" s="8">
        <v>2</v>
      </c>
      <c r="I12" s="9"/>
      <c r="J12" s="6"/>
      <c r="K12" s="8">
        <f t="shared" si="1"/>
        <v>1</v>
      </c>
      <c r="L12" s="9">
        <v>1</v>
      </c>
      <c r="M12" s="12">
        <f t="shared" si="2"/>
        <v>2198</v>
      </c>
    </row>
    <row r="13" spans="1:13" ht="26.4">
      <c r="A13" s="6" t="s">
        <v>803</v>
      </c>
      <c r="B13" s="6" t="s">
        <v>804</v>
      </c>
      <c r="C13" s="6" t="s">
        <v>805</v>
      </c>
      <c r="D13" s="7">
        <v>233</v>
      </c>
      <c r="E13" s="8">
        <v>20</v>
      </c>
      <c r="F13" s="8">
        <f t="shared" si="0"/>
        <v>4660</v>
      </c>
      <c r="G13" s="9"/>
      <c r="H13" s="8">
        <v>5</v>
      </c>
      <c r="I13" s="9"/>
      <c r="J13" s="6"/>
      <c r="K13" s="8">
        <f t="shared" si="1"/>
        <v>-15</v>
      </c>
      <c r="L13" s="9">
        <v>0</v>
      </c>
      <c r="M13" s="12">
        <f t="shared" si="2"/>
        <v>0</v>
      </c>
    </row>
    <row r="14" spans="1:13" ht="26.4">
      <c r="A14" s="6" t="s">
        <v>806</v>
      </c>
      <c r="B14" s="6" t="s">
        <v>765</v>
      </c>
      <c r="C14" s="6" t="s">
        <v>807</v>
      </c>
      <c r="D14" s="7">
        <v>2699</v>
      </c>
      <c r="E14" s="8">
        <v>2</v>
      </c>
      <c r="F14" s="8">
        <f t="shared" si="0"/>
        <v>5398</v>
      </c>
      <c r="G14" s="9"/>
      <c r="H14" s="8">
        <v>5</v>
      </c>
      <c r="I14" s="9"/>
      <c r="J14" s="6"/>
      <c r="K14" s="8">
        <f t="shared" si="1"/>
        <v>3</v>
      </c>
      <c r="L14" s="9">
        <v>3</v>
      </c>
      <c r="M14" s="12">
        <f t="shared" si="2"/>
        <v>8097</v>
      </c>
    </row>
    <row r="15" spans="1:13" ht="26.4">
      <c r="A15" s="6" t="s">
        <v>808</v>
      </c>
      <c r="B15" s="6" t="s">
        <v>765</v>
      </c>
      <c r="C15" s="6" t="s">
        <v>807</v>
      </c>
      <c r="D15" s="7">
        <v>4111</v>
      </c>
      <c r="E15" s="8">
        <v>0</v>
      </c>
      <c r="F15" s="8">
        <f t="shared" si="0"/>
        <v>0</v>
      </c>
      <c r="G15" s="9"/>
      <c r="H15" s="8">
        <v>5</v>
      </c>
      <c r="I15" s="9"/>
      <c r="J15" s="6"/>
      <c r="K15" s="8">
        <f t="shared" si="1"/>
        <v>5</v>
      </c>
      <c r="L15" s="9">
        <v>5</v>
      </c>
      <c r="M15" s="12">
        <f t="shared" si="2"/>
        <v>20555</v>
      </c>
    </row>
    <row r="16" spans="1:13" ht="26.4">
      <c r="A16" s="6" t="s">
        <v>800</v>
      </c>
      <c r="B16" s="6" t="s">
        <v>765</v>
      </c>
      <c r="C16" s="6" t="s">
        <v>809</v>
      </c>
      <c r="D16" s="7">
        <v>8437</v>
      </c>
      <c r="E16" s="8">
        <v>1</v>
      </c>
      <c r="F16" s="8">
        <f t="shared" si="0"/>
        <v>8437</v>
      </c>
      <c r="G16" s="9"/>
      <c r="H16" s="8">
        <v>2</v>
      </c>
      <c r="I16" s="9"/>
      <c r="J16" s="6"/>
      <c r="K16" s="8">
        <f t="shared" si="1"/>
        <v>1</v>
      </c>
      <c r="L16" s="9">
        <v>0</v>
      </c>
      <c r="M16" s="12">
        <f t="shared" si="2"/>
        <v>0</v>
      </c>
    </row>
    <row r="17" spans="1:13" ht="26.4">
      <c r="A17" s="6" t="s">
        <v>810</v>
      </c>
      <c r="B17" s="6" t="s">
        <v>765</v>
      </c>
      <c r="C17" s="6" t="s">
        <v>811</v>
      </c>
      <c r="D17" s="7">
        <v>543</v>
      </c>
      <c r="E17" s="8">
        <v>68</v>
      </c>
      <c r="F17" s="8">
        <f t="shared" ref="F17:F40" si="3">D17*E17</f>
        <v>36924</v>
      </c>
      <c r="G17" s="9"/>
      <c r="H17" s="8">
        <v>5</v>
      </c>
      <c r="I17" s="9"/>
      <c r="J17" s="6"/>
      <c r="K17" s="8">
        <f t="shared" ref="K17:K40" si="4">H17+I17-E17-G17</f>
        <v>-63</v>
      </c>
      <c r="L17" s="9">
        <v>0</v>
      </c>
      <c r="M17" s="12">
        <f t="shared" ref="M17:M40" si="5">L17*D17</f>
        <v>0</v>
      </c>
    </row>
    <row r="18" spans="1:13" ht="26.4">
      <c r="A18" s="6" t="s">
        <v>812</v>
      </c>
      <c r="B18" s="6" t="s">
        <v>765</v>
      </c>
      <c r="C18" s="6" t="s">
        <v>811</v>
      </c>
      <c r="D18" s="7">
        <v>906</v>
      </c>
      <c r="E18" s="8">
        <v>5</v>
      </c>
      <c r="F18" s="8">
        <f t="shared" si="3"/>
        <v>4530</v>
      </c>
      <c r="G18" s="9"/>
      <c r="H18" s="8">
        <v>5</v>
      </c>
      <c r="I18" s="9"/>
      <c r="J18" s="6"/>
      <c r="K18" s="8">
        <f t="shared" si="4"/>
        <v>0</v>
      </c>
      <c r="L18" s="9">
        <v>0</v>
      </c>
      <c r="M18" s="12">
        <f t="shared" si="5"/>
        <v>0</v>
      </c>
    </row>
    <row r="19" spans="1:13" ht="26.4">
      <c r="A19" s="6" t="s">
        <v>813</v>
      </c>
      <c r="B19" s="6" t="s">
        <v>765</v>
      </c>
      <c r="C19" s="6" t="s">
        <v>765</v>
      </c>
      <c r="D19" s="7">
        <v>3672</v>
      </c>
      <c r="E19" s="8">
        <v>5</v>
      </c>
      <c r="F19" s="8">
        <f t="shared" si="3"/>
        <v>18360</v>
      </c>
      <c r="G19" s="9"/>
      <c r="H19" s="8">
        <v>2</v>
      </c>
      <c r="I19" s="9"/>
      <c r="J19" s="6"/>
      <c r="K19" s="8">
        <f t="shared" si="4"/>
        <v>-3</v>
      </c>
      <c r="L19" s="9">
        <v>0</v>
      </c>
      <c r="M19" s="12">
        <f t="shared" si="5"/>
        <v>0</v>
      </c>
    </row>
    <row r="20" spans="1:13" ht="26.4">
      <c r="A20" s="6" t="s">
        <v>814</v>
      </c>
      <c r="B20" s="6" t="s">
        <v>765</v>
      </c>
      <c r="C20" s="6" t="s">
        <v>811</v>
      </c>
      <c r="D20" s="7">
        <v>4743.83</v>
      </c>
      <c r="E20" s="8">
        <v>0</v>
      </c>
      <c r="F20" s="8">
        <f t="shared" si="3"/>
        <v>0</v>
      </c>
      <c r="G20" s="9"/>
      <c r="H20" s="8">
        <v>2</v>
      </c>
      <c r="I20" s="9"/>
      <c r="J20" s="6"/>
      <c r="K20" s="8">
        <f t="shared" si="4"/>
        <v>2</v>
      </c>
      <c r="L20" s="9">
        <v>0</v>
      </c>
      <c r="M20" s="12">
        <f t="shared" si="5"/>
        <v>0</v>
      </c>
    </row>
    <row r="21" spans="1:13" ht="26.4">
      <c r="A21" s="6" t="s">
        <v>815</v>
      </c>
      <c r="B21" s="6" t="s">
        <v>765</v>
      </c>
      <c r="C21" s="6" t="s">
        <v>807</v>
      </c>
      <c r="D21" s="7">
        <v>2178</v>
      </c>
      <c r="E21" s="8">
        <v>0</v>
      </c>
      <c r="F21" s="8">
        <f t="shared" si="3"/>
        <v>0</v>
      </c>
      <c r="G21" s="9"/>
      <c r="H21" s="8">
        <v>5</v>
      </c>
      <c r="I21" s="9"/>
      <c r="J21" s="6"/>
      <c r="K21" s="8">
        <f t="shared" si="4"/>
        <v>5</v>
      </c>
      <c r="L21" s="9">
        <v>5</v>
      </c>
      <c r="M21" s="12">
        <f t="shared" si="5"/>
        <v>10890</v>
      </c>
    </row>
    <row r="22" spans="1:13" ht="26.4">
      <c r="A22" s="6" t="s">
        <v>816</v>
      </c>
      <c r="B22" s="6" t="s">
        <v>765</v>
      </c>
      <c r="C22" s="6" t="s">
        <v>807</v>
      </c>
      <c r="D22" s="7">
        <v>11982</v>
      </c>
      <c r="E22" s="8">
        <v>0</v>
      </c>
      <c r="F22" s="8">
        <f t="shared" si="3"/>
        <v>0</v>
      </c>
      <c r="G22" s="9"/>
      <c r="H22" s="8">
        <v>5</v>
      </c>
      <c r="I22" s="9"/>
      <c r="J22" s="6"/>
      <c r="K22" s="8">
        <f t="shared" si="4"/>
        <v>5</v>
      </c>
      <c r="L22" s="9">
        <v>5</v>
      </c>
      <c r="M22" s="12">
        <f t="shared" si="5"/>
        <v>59910</v>
      </c>
    </row>
    <row r="23" spans="1:13" ht="26.4">
      <c r="A23" s="6" t="s">
        <v>817</v>
      </c>
      <c r="B23" s="6" t="s">
        <v>765</v>
      </c>
      <c r="C23" s="6" t="s">
        <v>807</v>
      </c>
      <c r="D23" s="7">
        <v>23930</v>
      </c>
      <c r="E23" s="8">
        <v>0</v>
      </c>
      <c r="F23" s="8">
        <f t="shared" si="3"/>
        <v>0</v>
      </c>
      <c r="G23" s="9"/>
      <c r="H23" s="8">
        <v>5</v>
      </c>
      <c r="I23" s="9"/>
      <c r="J23" s="6"/>
      <c r="K23" s="8">
        <f t="shared" si="4"/>
        <v>5</v>
      </c>
      <c r="L23" s="9">
        <v>5</v>
      </c>
      <c r="M23" s="12">
        <f t="shared" si="5"/>
        <v>119650</v>
      </c>
    </row>
    <row r="24" spans="1:13" ht="26.4">
      <c r="A24" s="6" t="s">
        <v>818</v>
      </c>
      <c r="B24" s="6" t="s">
        <v>804</v>
      </c>
      <c r="C24" s="6" t="s">
        <v>819</v>
      </c>
      <c r="D24" s="7">
        <v>1417</v>
      </c>
      <c r="E24" s="8">
        <v>0</v>
      </c>
      <c r="F24" s="8">
        <f t="shared" si="3"/>
        <v>0</v>
      </c>
      <c r="G24" s="9"/>
      <c r="H24" s="8">
        <v>5</v>
      </c>
      <c r="I24" s="9"/>
      <c r="J24" s="6"/>
      <c r="K24" s="8">
        <f t="shared" si="4"/>
        <v>5</v>
      </c>
      <c r="L24" s="9">
        <v>0</v>
      </c>
      <c r="M24" s="12">
        <f t="shared" si="5"/>
        <v>0</v>
      </c>
    </row>
    <row r="25" spans="1:13" ht="26.4">
      <c r="A25" s="6" t="s">
        <v>820</v>
      </c>
      <c r="B25" s="6" t="s">
        <v>804</v>
      </c>
      <c r="C25" s="6" t="s">
        <v>807</v>
      </c>
      <c r="D25" s="7">
        <v>1784</v>
      </c>
      <c r="E25" s="8">
        <v>0</v>
      </c>
      <c r="F25" s="8">
        <f t="shared" si="3"/>
        <v>0</v>
      </c>
      <c r="G25" s="9"/>
      <c r="H25" s="8">
        <v>0</v>
      </c>
      <c r="I25" s="9"/>
      <c r="J25" s="6"/>
      <c r="K25" s="8">
        <f t="shared" si="4"/>
        <v>0</v>
      </c>
      <c r="L25" s="9">
        <v>0</v>
      </c>
      <c r="M25" s="12">
        <f t="shared" si="5"/>
        <v>0</v>
      </c>
    </row>
    <row r="26" spans="1:13" ht="26.4">
      <c r="A26" s="6" t="s">
        <v>821</v>
      </c>
      <c r="B26" s="6" t="s">
        <v>804</v>
      </c>
      <c r="C26" s="6" t="s">
        <v>807</v>
      </c>
      <c r="D26" s="7">
        <v>5780</v>
      </c>
      <c r="E26" s="8">
        <v>3</v>
      </c>
      <c r="F26" s="8">
        <f t="shared" si="3"/>
        <v>17340</v>
      </c>
      <c r="G26" s="9"/>
      <c r="H26" s="8">
        <v>5</v>
      </c>
      <c r="I26" s="9"/>
      <c r="J26" s="6"/>
      <c r="K26" s="8">
        <f t="shared" si="4"/>
        <v>2</v>
      </c>
      <c r="L26" s="9">
        <v>0</v>
      </c>
      <c r="M26" s="12">
        <f t="shared" si="5"/>
        <v>0</v>
      </c>
    </row>
    <row r="27" spans="1:13" ht="26.4">
      <c r="A27" s="6" t="s">
        <v>822</v>
      </c>
      <c r="B27" s="6" t="s">
        <v>804</v>
      </c>
      <c r="C27" s="6" t="s">
        <v>807</v>
      </c>
      <c r="D27" s="7">
        <v>5743</v>
      </c>
      <c r="E27" s="8">
        <v>6</v>
      </c>
      <c r="F27" s="8">
        <f t="shared" si="3"/>
        <v>34458</v>
      </c>
      <c r="G27" s="9"/>
      <c r="H27" s="8">
        <v>0</v>
      </c>
      <c r="I27" s="9"/>
      <c r="J27" s="6"/>
      <c r="K27" s="8">
        <f t="shared" si="4"/>
        <v>-6</v>
      </c>
      <c r="L27" s="9">
        <v>0</v>
      </c>
      <c r="M27" s="12">
        <f t="shared" si="5"/>
        <v>0</v>
      </c>
    </row>
    <row r="28" spans="1:13" ht="26.4">
      <c r="A28" s="6" t="s">
        <v>823</v>
      </c>
      <c r="B28" s="6" t="s">
        <v>804</v>
      </c>
      <c r="C28" s="6" t="s">
        <v>807</v>
      </c>
      <c r="D28" s="7">
        <v>3000</v>
      </c>
      <c r="E28" s="8">
        <v>0</v>
      </c>
      <c r="F28" s="8">
        <f t="shared" si="3"/>
        <v>0</v>
      </c>
      <c r="G28" s="9"/>
      <c r="H28" s="8">
        <v>0</v>
      </c>
      <c r="I28" s="9"/>
      <c r="J28" s="6"/>
      <c r="K28" s="8">
        <f t="shared" si="4"/>
        <v>0</v>
      </c>
      <c r="L28" s="9">
        <v>0</v>
      </c>
      <c r="M28" s="12">
        <f t="shared" si="5"/>
        <v>0</v>
      </c>
    </row>
    <row r="29" spans="1:13" ht="26.4">
      <c r="A29" s="6" t="s">
        <v>824</v>
      </c>
      <c r="B29" s="6" t="s">
        <v>804</v>
      </c>
      <c r="C29" s="6" t="s">
        <v>807</v>
      </c>
      <c r="D29" s="7">
        <v>18019</v>
      </c>
      <c r="E29" s="8">
        <v>0</v>
      </c>
      <c r="F29" s="8">
        <f t="shared" si="3"/>
        <v>0</v>
      </c>
      <c r="G29" s="9"/>
      <c r="H29" s="8">
        <v>0</v>
      </c>
      <c r="I29" s="9"/>
      <c r="J29" s="6"/>
      <c r="K29" s="8">
        <f t="shared" si="4"/>
        <v>0</v>
      </c>
      <c r="L29" s="9">
        <v>0</v>
      </c>
      <c r="M29" s="12">
        <f t="shared" si="5"/>
        <v>0</v>
      </c>
    </row>
    <row r="30" spans="1:13" ht="26.4">
      <c r="A30" s="6" t="s">
        <v>825</v>
      </c>
      <c r="B30" s="6" t="s">
        <v>804</v>
      </c>
      <c r="C30" s="6" t="s">
        <v>826</v>
      </c>
      <c r="D30" s="7">
        <v>22500</v>
      </c>
      <c r="E30" s="8">
        <v>0</v>
      </c>
      <c r="F30" s="8">
        <f t="shared" si="3"/>
        <v>0</v>
      </c>
      <c r="G30" s="9"/>
      <c r="H30" s="8">
        <v>0</v>
      </c>
      <c r="I30" s="9"/>
      <c r="J30" s="6"/>
      <c r="K30" s="8">
        <f t="shared" si="4"/>
        <v>0</v>
      </c>
      <c r="L30" s="9">
        <v>0</v>
      </c>
      <c r="M30" s="12">
        <f t="shared" si="5"/>
        <v>0</v>
      </c>
    </row>
    <row r="31" spans="1:13" ht="26.4">
      <c r="A31" s="6" t="s">
        <v>827</v>
      </c>
      <c r="B31" s="6" t="s">
        <v>804</v>
      </c>
      <c r="C31" s="6" t="s">
        <v>826</v>
      </c>
      <c r="D31" s="7">
        <v>19382</v>
      </c>
      <c r="E31" s="8">
        <v>0</v>
      </c>
      <c r="F31" s="8">
        <f t="shared" si="3"/>
        <v>0</v>
      </c>
      <c r="G31" s="9"/>
      <c r="H31" s="8">
        <v>0</v>
      </c>
      <c r="I31" s="9"/>
      <c r="J31" s="6"/>
      <c r="K31" s="8">
        <f t="shared" si="4"/>
        <v>0</v>
      </c>
      <c r="L31" s="9">
        <v>0</v>
      </c>
      <c r="M31" s="12">
        <f t="shared" si="5"/>
        <v>0</v>
      </c>
    </row>
    <row r="32" spans="1:13" ht="26.4">
      <c r="A32" s="6" t="s">
        <v>828</v>
      </c>
      <c r="B32" s="6" t="s">
        <v>804</v>
      </c>
      <c r="C32" s="6" t="s">
        <v>829</v>
      </c>
      <c r="D32" s="7">
        <v>53100</v>
      </c>
      <c r="E32" s="8">
        <v>4</v>
      </c>
      <c r="F32" s="8">
        <f t="shared" si="3"/>
        <v>212400</v>
      </c>
      <c r="G32" s="9"/>
      <c r="H32" s="8">
        <v>0</v>
      </c>
      <c r="I32" s="9"/>
      <c r="J32" s="6"/>
      <c r="K32" s="8">
        <f t="shared" si="4"/>
        <v>-4</v>
      </c>
      <c r="L32" s="9">
        <v>0</v>
      </c>
      <c r="M32" s="12">
        <f t="shared" si="5"/>
        <v>0</v>
      </c>
    </row>
    <row r="33" spans="1:13" ht="26.4">
      <c r="A33" s="6" t="s">
        <v>830</v>
      </c>
      <c r="B33" s="6" t="s">
        <v>804</v>
      </c>
      <c r="C33" s="6" t="s">
        <v>829</v>
      </c>
      <c r="D33" s="7">
        <v>20620</v>
      </c>
      <c r="E33" s="8">
        <v>2</v>
      </c>
      <c r="F33" s="8">
        <f t="shared" si="3"/>
        <v>41240</v>
      </c>
      <c r="G33" s="9"/>
      <c r="H33" s="8">
        <v>0</v>
      </c>
      <c r="I33" s="9"/>
      <c r="J33" s="6"/>
      <c r="K33" s="8">
        <f t="shared" si="4"/>
        <v>-2</v>
      </c>
      <c r="L33" s="9">
        <v>0</v>
      </c>
      <c r="M33" s="12">
        <f t="shared" si="5"/>
        <v>0</v>
      </c>
    </row>
    <row r="34" spans="1:13" ht="26.4">
      <c r="A34" s="6" t="s">
        <v>831</v>
      </c>
      <c r="B34" s="6" t="s">
        <v>804</v>
      </c>
      <c r="C34" s="6" t="s">
        <v>829</v>
      </c>
      <c r="D34" s="7">
        <v>10422</v>
      </c>
      <c r="E34" s="8">
        <v>0</v>
      </c>
      <c r="F34" s="8">
        <f t="shared" si="3"/>
        <v>0</v>
      </c>
      <c r="G34" s="9"/>
      <c r="H34" s="8">
        <v>0</v>
      </c>
      <c r="I34" s="9"/>
      <c r="J34" s="6"/>
      <c r="K34" s="8">
        <f t="shared" si="4"/>
        <v>0</v>
      </c>
      <c r="L34" s="9">
        <v>0</v>
      </c>
      <c r="M34" s="12">
        <f t="shared" si="5"/>
        <v>0</v>
      </c>
    </row>
    <row r="35" spans="1:13" ht="26.4">
      <c r="A35" s="6" t="s">
        <v>832</v>
      </c>
      <c r="B35" s="6" t="s">
        <v>804</v>
      </c>
      <c r="C35" s="6" t="s">
        <v>833</v>
      </c>
      <c r="D35" s="7">
        <v>43200</v>
      </c>
      <c r="E35" s="8">
        <v>0</v>
      </c>
      <c r="F35" s="8">
        <f t="shared" si="3"/>
        <v>0</v>
      </c>
      <c r="G35" s="9"/>
      <c r="H35" s="8">
        <v>0</v>
      </c>
      <c r="I35" s="9"/>
      <c r="J35" s="6"/>
      <c r="K35" s="8">
        <f t="shared" si="4"/>
        <v>0</v>
      </c>
      <c r="L35" s="9">
        <v>0</v>
      </c>
      <c r="M35" s="12">
        <f t="shared" si="5"/>
        <v>0</v>
      </c>
    </row>
    <row r="36" spans="1:13" ht="26.4">
      <c r="A36" s="52" t="s">
        <v>834</v>
      </c>
      <c r="B36" s="6" t="s">
        <v>835</v>
      </c>
      <c r="C36" s="6" t="s">
        <v>836</v>
      </c>
      <c r="D36" s="7">
        <v>4472</v>
      </c>
      <c r="E36" s="8">
        <v>0</v>
      </c>
      <c r="F36" s="8">
        <f t="shared" si="3"/>
        <v>0</v>
      </c>
      <c r="G36" s="8"/>
      <c r="H36" s="8">
        <v>3</v>
      </c>
      <c r="I36" s="9"/>
      <c r="J36" s="6"/>
      <c r="K36" s="8">
        <f t="shared" si="4"/>
        <v>3</v>
      </c>
      <c r="L36" s="8">
        <v>2</v>
      </c>
      <c r="M36" s="12">
        <f t="shared" si="5"/>
        <v>8944</v>
      </c>
    </row>
    <row r="37" spans="1:13" ht="26.4">
      <c r="A37" s="52" t="s">
        <v>837</v>
      </c>
      <c r="B37" s="6" t="s">
        <v>835</v>
      </c>
      <c r="C37" s="6" t="s">
        <v>836</v>
      </c>
      <c r="D37" s="7">
        <v>6800</v>
      </c>
      <c r="E37" s="8">
        <v>0</v>
      </c>
      <c r="F37" s="8">
        <f t="shared" si="3"/>
        <v>0</v>
      </c>
      <c r="G37" s="8"/>
      <c r="H37" s="8">
        <v>5</v>
      </c>
      <c r="I37" s="9"/>
      <c r="J37" s="6"/>
      <c r="K37" s="8">
        <f t="shared" si="4"/>
        <v>5</v>
      </c>
      <c r="L37" s="8">
        <v>2</v>
      </c>
      <c r="M37" s="12">
        <f t="shared" si="5"/>
        <v>13600</v>
      </c>
    </row>
    <row r="38" spans="1:13" ht="26.4">
      <c r="A38" s="54" t="s">
        <v>838</v>
      </c>
      <c r="B38" s="2" t="s">
        <v>790</v>
      </c>
      <c r="C38" s="1" t="s">
        <v>839</v>
      </c>
      <c r="D38" s="1">
        <v>8000</v>
      </c>
      <c r="E38" s="1">
        <v>0</v>
      </c>
      <c r="F38" s="8">
        <f t="shared" si="3"/>
        <v>0</v>
      </c>
      <c r="H38" s="1">
        <v>2</v>
      </c>
      <c r="K38" s="8">
        <f t="shared" si="4"/>
        <v>2</v>
      </c>
      <c r="L38" s="1">
        <v>2</v>
      </c>
      <c r="M38" s="12">
        <f t="shared" si="5"/>
        <v>16000</v>
      </c>
    </row>
    <row r="39" spans="1:13" ht="26.4">
      <c r="A39" s="55" t="s">
        <v>840</v>
      </c>
      <c r="B39" s="2" t="s">
        <v>804</v>
      </c>
      <c r="C39" s="1" t="s">
        <v>839</v>
      </c>
      <c r="D39" s="1">
        <v>16319</v>
      </c>
      <c r="E39" s="1">
        <v>0</v>
      </c>
      <c r="F39" s="8">
        <f t="shared" si="3"/>
        <v>0</v>
      </c>
      <c r="H39" s="1">
        <v>2</v>
      </c>
      <c r="K39" s="8">
        <f t="shared" si="4"/>
        <v>2</v>
      </c>
      <c r="L39" s="1">
        <v>2</v>
      </c>
      <c r="M39" s="12">
        <f t="shared" si="5"/>
        <v>32638</v>
      </c>
    </row>
    <row r="40" spans="1:13" ht="26.4">
      <c r="A40" s="54" t="s">
        <v>841</v>
      </c>
      <c r="B40" s="2" t="s">
        <v>790</v>
      </c>
      <c r="C40" s="1" t="s">
        <v>839</v>
      </c>
      <c r="D40" s="1">
        <v>30508</v>
      </c>
      <c r="E40" s="1">
        <v>0</v>
      </c>
      <c r="F40" s="8">
        <f t="shared" si="3"/>
        <v>0</v>
      </c>
      <c r="H40" s="1">
        <v>0</v>
      </c>
      <c r="K40" s="8">
        <f t="shared" si="4"/>
        <v>0</v>
      </c>
      <c r="L40" s="1">
        <v>2</v>
      </c>
      <c r="M40" s="12">
        <f t="shared" si="5"/>
        <v>61016</v>
      </c>
    </row>
    <row r="41" spans="1:13">
      <c r="A41" s="31"/>
      <c r="B41" s="31"/>
      <c r="C41" s="31"/>
      <c r="D41" s="31"/>
      <c r="E41" s="31"/>
      <c r="F41" s="56">
        <f>SUM(F2:F40)</f>
        <v>872857.12</v>
      </c>
      <c r="G41" s="31"/>
      <c r="H41" s="31"/>
      <c r="I41" s="31"/>
      <c r="J41" s="31"/>
      <c r="K41" s="56"/>
      <c r="L41" s="31"/>
      <c r="M41" s="57">
        <f>SUM(M2:M40)</f>
        <v>369023</v>
      </c>
    </row>
    <row r="42" spans="1:13">
      <c r="F42" s="8"/>
      <c r="K42" s="8"/>
      <c r="M42" s="12"/>
    </row>
    <row r="43" spans="1:13">
      <c r="F43" s="8"/>
      <c r="K43" s="8"/>
      <c r="M43" s="12"/>
    </row>
    <row r="44" spans="1:13">
      <c r="F44" s="8"/>
      <c r="K44" s="8"/>
      <c r="M44" s="12"/>
    </row>
    <row r="45" spans="1:13">
      <c r="F45" s="8"/>
      <c r="K45" s="8"/>
      <c r="M45" s="12"/>
    </row>
    <row r="46" spans="1:13">
      <c r="F46" s="8"/>
      <c r="K46" s="8"/>
      <c r="M46" s="12"/>
    </row>
    <row r="47" spans="1:13">
      <c r="F47" s="8"/>
      <c r="K47" s="8"/>
      <c r="M47" s="12"/>
    </row>
    <row r="48" spans="1:13">
      <c r="F48" s="8"/>
      <c r="K48" s="8"/>
      <c r="M48" s="12"/>
    </row>
  </sheetData>
  <printOptions gridLines="1"/>
  <pageMargins left="0.23622047244094499" right="0.23622047244094499" top="0.74803149606299202" bottom="0.74803149606299202" header="0.31496062992126" footer="0.31496062992126"/>
  <pageSetup paperSize="9" scale="95" orientation="landscape" r:id="rId1"/>
  <headerFooter>
    <oddHeader>&amp;C&amp;F
&amp;A</oddHeader>
    <oddFooter>&amp;CPage &amp;P of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15"/>
  <sheetViews>
    <sheetView view="pageBreakPreview" zoomScaleNormal="100" workbookViewId="0">
      <pane ySplit="1" topLeftCell="A2" activePane="bottomLeft" state="frozen"/>
      <selection pane="bottomLeft" sqref="A1:XFD1"/>
    </sheetView>
  </sheetViews>
  <sheetFormatPr defaultColWidth="9.109375" defaultRowHeight="15.6"/>
  <cols>
    <col min="1" max="1" width="33.33203125" style="43" customWidth="1"/>
    <col min="2" max="2" width="12" style="43" customWidth="1"/>
    <col min="3" max="3" width="16.109375" style="43" customWidth="1"/>
    <col min="4" max="4" width="10.88671875" style="43"/>
    <col min="5" max="5" width="9.109375" style="43"/>
    <col min="6" max="6" width="9.6640625" style="43"/>
    <col min="7" max="7" width="7.109375" style="43" customWidth="1"/>
    <col min="8" max="8" width="6.6640625" style="43" customWidth="1"/>
    <col min="9" max="9" width="7.88671875" style="43" customWidth="1"/>
    <col min="10" max="10" width="9.5546875" style="43"/>
    <col min="11" max="16384" width="9.109375" style="43"/>
  </cols>
  <sheetData>
    <row r="1" spans="1:13" s="2" customFormat="1" ht="93" customHeight="1">
      <c r="A1" s="92" t="s">
        <v>0</v>
      </c>
      <c r="B1" s="92" t="s">
        <v>1</v>
      </c>
      <c r="C1" s="92" t="s">
        <v>2</v>
      </c>
      <c r="D1" s="93" t="s">
        <v>3</v>
      </c>
      <c r="E1" s="92" t="s">
        <v>4</v>
      </c>
      <c r="F1" s="92" t="s">
        <v>5</v>
      </c>
      <c r="G1" s="95" t="s">
        <v>6</v>
      </c>
      <c r="H1" s="95" t="s">
        <v>7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</row>
    <row r="2" spans="1:13" ht="31.2">
      <c r="A2" s="44" t="s">
        <v>842</v>
      </c>
      <c r="B2" s="44" t="s">
        <v>765</v>
      </c>
      <c r="C2" s="44" t="s">
        <v>843</v>
      </c>
      <c r="D2" s="45">
        <v>17292.2</v>
      </c>
      <c r="E2" s="46">
        <v>2</v>
      </c>
      <c r="F2" s="46">
        <f t="shared" ref="F2:F7" si="0">D2*E2</f>
        <v>34584.400000000001</v>
      </c>
      <c r="G2" s="47"/>
      <c r="H2" s="47">
        <v>0</v>
      </c>
      <c r="I2" s="47"/>
      <c r="J2" s="44"/>
      <c r="K2" s="8">
        <f t="shared" ref="K2:K7" si="1">H2+I2-E2-G2</f>
        <v>-2</v>
      </c>
      <c r="L2" s="47">
        <v>0</v>
      </c>
      <c r="M2" s="50">
        <f t="shared" ref="M2:M7" si="2">L2*D2</f>
        <v>0</v>
      </c>
    </row>
    <row r="3" spans="1:13" ht="31.2">
      <c r="A3" s="44" t="s">
        <v>844</v>
      </c>
      <c r="B3" s="44" t="s">
        <v>765</v>
      </c>
      <c r="C3" s="44" t="s">
        <v>765</v>
      </c>
      <c r="D3" s="45">
        <v>10431</v>
      </c>
      <c r="E3" s="46">
        <v>1</v>
      </c>
      <c r="F3" s="46">
        <f t="shared" si="0"/>
        <v>10431</v>
      </c>
      <c r="G3" s="47"/>
      <c r="H3" s="47">
        <v>0</v>
      </c>
      <c r="I3" s="47"/>
      <c r="J3" s="44"/>
      <c r="K3" s="8">
        <f t="shared" si="1"/>
        <v>-1</v>
      </c>
      <c r="L3" s="47">
        <v>0</v>
      </c>
      <c r="M3" s="50">
        <f t="shared" si="2"/>
        <v>0</v>
      </c>
    </row>
    <row r="4" spans="1:13" ht="31.2">
      <c r="A4" s="44" t="s">
        <v>845</v>
      </c>
      <c r="B4" s="44" t="s">
        <v>804</v>
      </c>
      <c r="C4" s="44" t="s">
        <v>846</v>
      </c>
      <c r="D4" s="45">
        <v>44511</v>
      </c>
      <c r="E4" s="46">
        <v>2</v>
      </c>
      <c r="F4" s="46">
        <f t="shared" si="0"/>
        <v>89022</v>
      </c>
      <c r="G4" s="47"/>
      <c r="H4" s="46">
        <v>0</v>
      </c>
      <c r="I4" s="47"/>
      <c r="J4" s="44"/>
      <c r="K4" s="8">
        <f t="shared" si="1"/>
        <v>-2</v>
      </c>
      <c r="L4" s="47">
        <v>0</v>
      </c>
      <c r="M4" s="50">
        <f t="shared" si="2"/>
        <v>0</v>
      </c>
    </row>
    <row r="5" spans="1:13" ht="31.2">
      <c r="A5" s="44" t="s">
        <v>847</v>
      </c>
      <c r="B5" s="44" t="s">
        <v>765</v>
      </c>
      <c r="C5" s="44" t="s">
        <v>848</v>
      </c>
      <c r="D5" s="45">
        <v>1239</v>
      </c>
      <c r="E5" s="46">
        <v>0</v>
      </c>
      <c r="F5" s="46">
        <f t="shared" si="0"/>
        <v>0</v>
      </c>
      <c r="G5" s="47"/>
      <c r="H5" s="46">
        <v>5</v>
      </c>
      <c r="I5" s="47"/>
      <c r="J5" s="44"/>
      <c r="K5" s="8">
        <f t="shared" si="1"/>
        <v>5</v>
      </c>
      <c r="L5" s="47">
        <v>0</v>
      </c>
      <c r="M5" s="50">
        <f t="shared" si="2"/>
        <v>0</v>
      </c>
    </row>
    <row r="6" spans="1:13" ht="31.2">
      <c r="A6" s="44" t="s">
        <v>849</v>
      </c>
      <c r="B6" s="44" t="s">
        <v>765</v>
      </c>
      <c r="C6" s="44" t="s">
        <v>850</v>
      </c>
      <c r="D6" s="45">
        <v>1392</v>
      </c>
      <c r="E6" s="46">
        <v>0</v>
      </c>
      <c r="F6" s="46">
        <f t="shared" si="0"/>
        <v>0</v>
      </c>
      <c r="G6" s="47"/>
      <c r="H6" s="46">
        <v>5</v>
      </c>
      <c r="I6" s="47"/>
      <c r="J6" s="44"/>
      <c r="K6" s="8">
        <f t="shared" si="1"/>
        <v>5</v>
      </c>
      <c r="L6" s="47">
        <v>0</v>
      </c>
      <c r="M6" s="50">
        <f t="shared" si="2"/>
        <v>0</v>
      </c>
    </row>
    <row r="7" spans="1:13" ht="31.2">
      <c r="A7" s="44" t="s">
        <v>851</v>
      </c>
      <c r="B7" s="44" t="s">
        <v>765</v>
      </c>
      <c r="C7" s="44" t="s">
        <v>852</v>
      </c>
      <c r="D7" s="45">
        <v>1000</v>
      </c>
      <c r="E7" s="46">
        <v>0</v>
      </c>
      <c r="F7" s="46">
        <f t="shared" si="0"/>
        <v>0</v>
      </c>
      <c r="G7" s="47"/>
      <c r="H7" s="46">
        <v>5</v>
      </c>
      <c r="I7" s="47"/>
      <c r="J7" s="44"/>
      <c r="K7" s="8">
        <f t="shared" si="1"/>
        <v>5</v>
      </c>
      <c r="L7" s="47">
        <v>0</v>
      </c>
      <c r="M7" s="50">
        <f t="shared" si="2"/>
        <v>0</v>
      </c>
    </row>
    <row r="8" spans="1:13">
      <c r="A8" s="48"/>
      <c r="B8" s="48"/>
      <c r="C8" s="48"/>
      <c r="D8" s="48"/>
      <c r="E8" s="48"/>
      <c r="F8" s="49">
        <f>SUM(F2:F7)</f>
        <v>134037.4</v>
      </c>
      <c r="G8" s="48"/>
      <c r="H8" s="48"/>
      <c r="I8" s="48"/>
      <c r="J8" s="48"/>
      <c r="K8" s="49"/>
      <c r="L8" s="48"/>
      <c r="M8" s="51">
        <f>SUM(M2:M7)</f>
        <v>0</v>
      </c>
    </row>
    <row r="9" spans="1:13">
      <c r="F9" s="46"/>
      <c r="K9" s="46"/>
      <c r="M9" s="50"/>
    </row>
    <row r="10" spans="1:13">
      <c r="F10" s="46"/>
      <c r="K10" s="46"/>
      <c r="M10" s="50"/>
    </row>
    <row r="11" spans="1:13">
      <c r="F11" s="46"/>
      <c r="K11" s="46"/>
      <c r="M11" s="50"/>
    </row>
    <row r="12" spans="1:13">
      <c r="F12" s="46"/>
      <c r="K12" s="46"/>
      <c r="M12" s="50"/>
    </row>
    <row r="13" spans="1:13">
      <c r="F13" s="46"/>
      <c r="K13" s="46"/>
      <c r="M13" s="50"/>
    </row>
    <row r="14" spans="1:13">
      <c r="F14" s="46"/>
      <c r="K14" s="46"/>
      <c r="M14" s="50"/>
    </row>
    <row r="15" spans="1:13">
      <c r="F15" s="46"/>
      <c r="K15" s="46"/>
      <c r="M15" s="50"/>
    </row>
  </sheetData>
  <printOptions gridLines="1"/>
  <pageMargins left="0.23622047244094499" right="0.23622047244094499" top="0.74803149606299202" bottom="0.74803149606299202" header="0.31496062992126" footer="0.31496062992126"/>
  <pageSetup paperSize="9" scale="95" orientation="landscape" r:id="rId1"/>
  <headerFooter>
    <oddHeader>&amp;C&amp;F
&amp;A</oddHeader>
    <oddFooter>&amp;CPage &amp;P of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36"/>
  <sheetViews>
    <sheetView view="pageBreakPreview" zoomScaleNormal="100" workbookViewId="0">
      <pane ySplit="1" topLeftCell="A2" activePane="bottomLeft" state="frozen"/>
      <selection pane="bottomLeft" sqref="A1:XFD1"/>
    </sheetView>
  </sheetViews>
  <sheetFormatPr defaultColWidth="9.109375" defaultRowHeight="13.8"/>
  <cols>
    <col min="1" max="1" width="33.33203125" style="1" customWidth="1"/>
    <col min="2" max="2" width="10" style="1" customWidth="1"/>
    <col min="3" max="3" width="10.5546875" style="1" customWidth="1"/>
    <col min="4" max="4" width="18.6640625" style="1" customWidth="1"/>
    <col min="5" max="5" width="10.33203125" style="1"/>
    <col min="6" max="6" width="13.21875" style="21"/>
    <col min="7" max="7" width="8.44140625" style="1" customWidth="1"/>
    <col min="8" max="8" width="6.5546875" style="1" customWidth="1"/>
    <col min="9" max="9" width="7.21875" style="1" customWidth="1"/>
    <col min="10" max="10" width="9.109375" style="1"/>
    <col min="11" max="11" width="10.33203125" style="1" customWidth="1"/>
    <col min="12" max="12" width="9.109375" style="1"/>
    <col min="13" max="13" width="8.77734375" style="1" customWidth="1"/>
    <col min="14" max="16384" width="9.109375" style="1"/>
  </cols>
  <sheetData>
    <row r="1" spans="1:13" s="2" customFormat="1" ht="67.05" customHeight="1">
      <c r="A1" s="92" t="s">
        <v>0</v>
      </c>
      <c r="B1" s="92" t="s">
        <v>1</v>
      </c>
      <c r="C1" s="92" t="s">
        <v>2</v>
      </c>
      <c r="D1" s="93" t="s">
        <v>3</v>
      </c>
      <c r="E1" s="92" t="s">
        <v>4</v>
      </c>
      <c r="F1" s="94" t="s">
        <v>5</v>
      </c>
      <c r="G1" s="95" t="s">
        <v>6</v>
      </c>
      <c r="H1" s="95" t="s">
        <v>7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</row>
    <row r="2" spans="1:13" ht="41.4">
      <c r="A2" s="22" t="s">
        <v>853</v>
      </c>
      <c r="B2" s="23" t="s">
        <v>854</v>
      </c>
      <c r="C2" s="22" t="s">
        <v>855</v>
      </c>
      <c r="D2" s="38">
        <v>20028</v>
      </c>
      <c r="E2" s="25">
        <v>0</v>
      </c>
      <c r="F2" s="26">
        <f t="shared" ref="F2:F35" si="0">E2*D2</f>
        <v>0</v>
      </c>
      <c r="G2" s="25">
        <v>0</v>
      </c>
      <c r="H2" s="39">
        <v>2</v>
      </c>
      <c r="I2" s="8">
        <v>0</v>
      </c>
      <c r="J2" s="9"/>
      <c r="K2" s="8">
        <f t="shared" ref="K2:K35" si="1">E2+G2-H2-I2</f>
        <v>-2</v>
      </c>
      <c r="L2" s="8">
        <v>2</v>
      </c>
      <c r="M2" s="8">
        <f t="shared" ref="M2:M35" si="2">L2*D2</f>
        <v>40056</v>
      </c>
    </row>
    <row r="3" spans="1:13" ht="41.4">
      <c r="A3" s="22" t="s">
        <v>856</v>
      </c>
      <c r="B3" s="23" t="s">
        <v>854</v>
      </c>
      <c r="C3" s="22" t="s">
        <v>855</v>
      </c>
      <c r="D3" s="38">
        <v>20356</v>
      </c>
      <c r="E3" s="25">
        <v>0</v>
      </c>
      <c r="F3" s="26">
        <f t="shared" si="0"/>
        <v>0</v>
      </c>
      <c r="G3" s="25">
        <v>0</v>
      </c>
      <c r="H3" s="39">
        <v>2</v>
      </c>
      <c r="I3" s="8">
        <v>0</v>
      </c>
      <c r="J3" s="9"/>
      <c r="K3" s="8">
        <f t="shared" si="1"/>
        <v>-2</v>
      </c>
      <c r="L3" s="8">
        <v>2</v>
      </c>
      <c r="M3" s="8">
        <f t="shared" si="2"/>
        <v>40712</v>
      </c>
    </row>
    <row r="4" spans="1:13" ht="41.4">
      <c r="A4" s="22" t="s">
        <v>857</v>
      </c>
      <c r="B4" s="23" t="s">
        <v>854</v>
      </c>
      <c r="C4" s="22" t="s">
        <v>855</v>
      </c>
      <c r="D4" s="38">
        <v>25115</v>
      </c>
      <c r="E4" s="25">
        <v>0</v>
      </c>
      <c r="F4" s="26">
        <f t="shared" si="0"/>
        <v>0</v>
      </c>
      <c r="G4" s="25">
        <v>0</v>
      </c>
      <c r="H4" s="39">
        <v>2</v>
      </c>
      <c r="I4" s="8">
        <v>0</v>
      </c>
      <c r="J4" s="9"/>
      <c r="K4" s="8">
        <f t="shared" si="1"/>
        <v>-2</v>
      </c>
      <c r="L4" s="8">
        <v>2</v>
      </c>
      <c r="M4" s="8">
        <f t="shared" si="2"/>
        <v>50230</v>
      </c>
    </row>
    <row r="5" spans="1:13" ht="41.4">
      <c r="A5" s="22" t="s">
        <v>858</v>
      </c>
      <c r="B5" s="23" t="s">
        <v>854</v>
      </c>
      <c r="C5" s="22" t="s">
        <v>855</v>
      </c>
      <c r="D5" s="38">
        <v>32353</v>
      </c>
      <c r="E5" s="25">
        <v>0</v>
      </c>
      <c r="F5" s="26">
        <f t="shared" si="0"/>
        <v>0</v>
      </c>
      <c r="G5" s="25">
        <v>0</v>
      </c>
      <c r="H5" s="39">
        <v>2</v>
      </c>
      <c r="I5" s="8">
        <v>0</v>
      </c>
      <c r="J5" s="9"/>
      <c r="K5" s="8">
        <f t="shared" si="1"/>
        <v>-2</v>
      </c>
      <c r="L5" s="8">
        <v>2</v>
      </c>
      <c r="M5" s="8">
        <f t="shared" si="2"/>
        <v>64706</v>
      </c>
    </row>
    <row r="6" spans="1:13" ht="41.4">
      <c r="A6" s="28" t="s">
        <v>859</v>
      </c>
      <c r="B6" s="23" t="s">
        <v>854</v>
      </c>
      <c r="C6" s="22" t="s">
        <v>855</v>
      </c>
      <c r="D6" s="38">
        <v>43185</v>
      </c>
      <c r="E6" s="25">
        <v>0</v>
      </c>
      <c r="F6" s="26">
        <f t="shared" si="0"/>
        <v>0</v>
      </c>
      <c r="G6" s="25">
        <v>0</v>
      </c>
      <c r="H6" s="39">
        <v>2</v>
      </c>
      <c r="I6" s="8">
        <v>0</v>
      </c>
      <c r="J6" s="9"/>
      <c r="K6" s="8">
        <f t="shared" si="1"/>
        <v>-2</v>
      </c>
      <c r="L6" s="8">
        <v>2</v>
      </c>
      <c r="M6" s="8">
        <f t="shared" si="2"/>
        <v>86370</v>
      </c>
    </row>
    <row r="7" spans="1:13" ht="27.6">
      <c r="A7" s="22" t="s">
        <v>860</v>
      </c>
      <c r="B7" s="29" t="s">
        <v>861</v>
      </c>
      <c r="C7" s="28" t="s">
        <v>862</v>
      </c>
      <c r="D7" s="38">
        <v>13795</v>
      </c>
      <c r="E7" s="25">
        <v>0</v>
      </c>
      <c r="F7" s="26">
        <f t="shared" si="0"/>
        <v>0</v>
      </c>
      <c r="G7" s="25">
        <v>0</v>
      </c>
      <c r="H7" s="39">
        <v>2</v>
      </c>
      <c r="I7" s="8">
        <v>0</v>
      </c>
      <c r="J7" s="9"/>
      <c r="K7" s="8">
        <f t="shared" si="1"/>
        <v>-2</v>
      </c>
      <c r="L7" s="8">
        <v>2</v>
      </c>
      <c r="M7" s="8">
        <f t="shared" si="2"/>
        <v>27590</v>
      </c>
    </row>
    <row r="8" spans="1:13" ht="41.4">
      <c r="A8" s="22" t="s">
        <v>863</v>
      </c>
      <c r="B8" s="23" t="s">
        <v>854</v>
      </c>
      <c r="C8" s="28" t="s">
        <v>862</v>
      </c>
      <c r="D8" s="38">
        <v>28597</v>
      </c>
      <c r="E8" s="25">
        <v>0</v>
      </c>
      <c r="F8" s="26">
        <f t="shared" si="0"/>
        <v>0</v>
      </c>
      <c r="G8" s="25">
        <v>0</v>
      </c>
      <c r="H8" s="39">
        <v>2</v>
      </c>
      <c r="I8" s="8">
        <v>0</v>
      </c>
      <c r="J8" s="2"/>
      <c r="K8" s="8">
        <f t="shared" si="1"/>
        <v>-2</v>
      </c>
      <c r="L8" s="8">
        <v>2</v>
      </c>
      <c r="M8" s="8">
        <f t="shared" si="2"/>
        <v>57194</v>
      </c>
    </row>
    <row r="9" spans="1:13" ht="41.4">
      <c r="A9" s="22" t="s">
        <v>864</v>
      </c>
      <c r="B9" s="23" t="s">
        <v>854</v>
      </c>
      <c r="C9" s="28" t="s">
        <v>862</v>
      </c>
      <c r="D9" s="38">
        <v>36605</v>
      </c>
      <c r="E9" s="25">
        <v>0</v>
      </c>
      <c r="F9" s="26">
        <f t="shared" si="0"/>
        <v>0</v>
      </c>
      <c r="G9" s="25">
        <v>0</v>
      </c>
      <c r="H9" s="39">
        <v>2</v>
      </c>
      <c r="I9" s="8">
        <v>0</v>
      </c>
      <c r="J9" s="2"/>
      <c r="K9" s="8">
        <f t="shared" si="1"/>
        <v>-2</v>
      </c>
      <c r="L9" s="8">
        <v>2</v>
      </c>
      <c r="M9" s="8">
        <f t="shared" si="2"/>
        <v>73210</v>
      </c>
    </row>
    <row r="10" spans="1:13" ht="41.4">
      <c r="A10" s="22" t="s">
        <v>865</v>
      </c>
      <c r="B10" s="23" t="s">
        <v>854</v>
      </c>
      <c r="C10" s="28" t="s">
        <v>862</v>
      </c>
      <c r="D10" s="38">
        <v>59265</v>
      </c>
      <c r="E10" s="25">
        <v>0</v>
      </c>
      <c r="F10" s="26">
        <f t="shared" si="0"/>
        <v>0</v>
      </c>
      <c r="G10" s="25">
        <v>0</v>
      </c>
      <c r="H10" s="39">
        <v>0</v>
      </c>
      <c r="I10" s="8">
        <v>0</v>
      </c>
      <c r="J10" s="2"/>
      <c r="K10" s="8">
        <f t="shared" si="1"/>
        <v>0</v>
      </c>
      <c r="L10" s="8">
        <v>0</v>
      </c>
      <c r="M10" s="8">
        <f t="shared" si="2"/>
        <v>0</v>
      </c>
    </row>
    <row r="11" spans="1:13" ht="41.4">
      <c r="A11" s="22" t="s">
        <v>866</v>
      </c>
      <c r="B11" s="23" t="s">
        <v>867</v>
      </c>
      <c r="C11" s="22" t="s">
        <v>868</v>
      </c>
      <c r="D11" s="38">
        <v>55000</v>
      </c>
      <c r="E11" s="25">
        <v>0</v>
      </c>
      <c r="F11" s="26">
        <f t="shared" si="0"/>
        <v>0</v>
      </c>
      <c r="G11" s="25">
        <v>0</v>
      </c>
      <c r="H11" s="39">
        <v>0</v>
      </c>
      <c r="I11" s="8">
        <v>0</v>
      </c>
      <c r="J11" s="2"/>
      <c r="K11" s="8">
        <f t="shared" si="1"/>
        <v>0</v>
      </c>
      <c r="L11" s="8">
        <v>0</v>
      </c>
      <c r="M11" s="8">
        <f t="shared" si="2"/>
        <v>0</v>
      </c>
    </row>
    <row r="12" spans="1:13" ht="27.6">
      <c r="A12" s="22" t="s">
        <v>869</v>
      </c>
      <c r="B12" s="23" t="s">
        <v>867</v>
      </c>
      <c r="C12" s="22" t="s">
        <v>870</v>
      </c>
      <c r="D12" s="38">
        <v>90000</v>
      </c>
      <c r="E12" s="25">
        <v>0</v>
      </c>
      <c r="F12" s="26">
        <f t="shared" si="0"/>
        <v>0</v>
      </c>
      <c r="G12" s="25">
        <v>0</v>
      </c>
      <c r="H12" s="39">
        <v>0</v>
      </c>
      <c r="I12" s="8">
        <v>0</v>
      </c>
      <c r="J12" s="2"/>
      <c r="K12" s="8">
        <f t="shared" si="1"/>
        <v>0</v>
      </c>
      <c r="L12" s="8">
        <v>0</v>
      </c>
      <c r="M12" s="8">
        <f t="shared" si="2"/>
        <v>0</v>
      </c>
    </row>
    <row r="13" spans="1:13" ht="27.6">
      <c r="A13" s="22" t="s">
        <v>871</v>
      </c>
      <c r="B13" s="23" t="s">
        <v>854</v>
      </c>
      <c r="C13" s="22" t="s">
        <v>870</v>
      </c>
      <c r="D13" s="38">
        <v>40000</v>
      </c>
      <c r="E13" s="25">
        <v>0</v>
      </c>
      <c r="F13" s="26">
        <f t="shared" si="0"/>
        <v>0</v>
      </c>
      <c r="G13" s="25">
        <v>0</v>
      </c>
      <c r="H13" s="39">
        <v>0</v>
      </c>
      <c r="I13" s="8">
        <v>0</v>
      </c>
      <c r="J13" s="2"/>
      <c r="K13" s="8">
        <f t="shared" si="1"/>
        <v>0</v>
      </c>
      <c r="L13" s="8">
        <v>0</v>
      </c>
      <c r="M13" s="8">
        <f t="shared" si="2"/>
        <v>0</v>
      </c>
    </row>
    <row r="14" spans="1:13" ht="27.6">
      <c r="A14" s="22" t="s">
        <v>872</v>
      </c>
      <c r="B14" s="23" t="s">
        <v>854</v>
      </c>
      <c r="C14" s="22" t="s">
        <v>870</v>
      </c>
      <c r="D14" s="38">
        <v>90000</v>
      </c>
      <c r="E14" s="25">
        <v>0</v>
      </c>
      <c r="F14" s="26">
        <f t="shared" si="0"/>
        <v>0</v>
      </c>
      <c r="G14" s="25">
        <v>0</v>
      </c>
      <c r="H14" s="39">
        <v>0</v>
      </c>
      <c r="I14" s="8">
        <v>0</v>
      </c>
      <c r="J14" s="2"/>
      <c r="K14" s="8">
        <f t="shared" si="1"/>
        <v>0</v>
      </c>
      <c r="L14" s="8">
        <v>0</v>
      </c>
      <c r="M14" s="8">
        <f t="shared" si="2"/>
        <v>0</v>
      </c>
    </row>
    <row r="15" spans="1:13" ht="27.6">
      <c r="A15" s="22" t="s">
        <v>873</v>
      </c>
      <c r="B15" s="23" t="s">
        <v>874</v>
      </c>
      <c r="C15" s="22" t="s">
        <v>875</v>
      </c>
      <c r="D15" s="38">
        <v>19470</v>
      </c>
      <c r="E15" s="25">
        <v>0</v>
      </c>
      <c r="F15" s="26">
        <f t="shared" si="0"/>
        <v>0</v>
      </c>
      <c r="G15" s="25">
        <v>0</v>
      </c>
      <c r="H15" s="39">
        <v>0</v>
      </c>
      <c r="I15" s="8">
        <v>0</v>
      </c>
      <c r="J15" s="2"/>
      <c r="K15" s="8">
        <f t="shared" si="1"/>
        <v>0</v>
      </c>
      <c r="L15" s="8">
        <v>0</v>
      </c>
      <c r="M15" s="8">
        <f t="shared" si="2"/>
        <v>0</v>
      </c>
    </row>
    <row r="16" spans="1:13" ht="27.6">
      <c r="A16" s="22" t="s">
        <v>876</v>
      </c>
      <c r="B16" s="23" t="s">
        <v>854</v>
      </c>
      <c r="C16" s="22" t="s">
        <v>877</v>
      </c>
      <c r="D16" s="38">
        <v>15983</v>
      </c>
      <c r="E16" s="25">
        <v>1</v>
      </c>
      <c r="F16" s="26">
        <f t="shared" si="0"/>
        <v>15983</v>
      </c>
      <c r="G16" s="25">
        <v>0</v>
      </c>
      <c r="H16" s="39">
        <v>0</v>
      </c>
      <c r="I16" s="8">
        <v>0</v>
      </c>
      <c r="J16" s="2"/>
      <c r="K16" s="8">
        <f t="shared" si="1"/>
        <v>1</v>
      </c>
      <c r="L16" s="8">
        <v>0</v>
      </c>
      <c r="M16" s="8">
        <f t="shared" si="2"/>
        <v>0</v>
      </c>
    </row>
    <row r="17" spans="1:13" ht="27.6">
      <c r="A17" s="22" t="s">
        <v>878</v>
      </c>
      <c r="B17" s="23" t="s">
        <v>879</v>
      </c>
      <c r="C17" s="22" t="s">
        <v>877</v>
      </c>
      <c r="D17" s="38">
        <v>22467</v>
      </c>
      <c r="E17" s="25">
        <v>0</v>
      </c>
      <c r="F17" s="26">
        <f t="shared" si="0"/>
        <v>0</v>
      </c>
      <c r="G17" s="25">
        <v>0</v>
      </c>
      <c r="H17" s="39">
        <v>0</v>
      </c>
      <c r="I17" s="8">
        <v>0</v>
      </c>
      <c r="J17" s="2"/>
      <c r="K17" s="8">
        <f t="shared" si="1"/>
        <v>0</v>
      </c>
      <c r="L17" s="8">
        <v>0</v>
      </c>
      <c r="M17" s="8">
        <f t="shared" si="2"/>
        <v>0</v>
      </c>
    </row>
    <row r="18" spans="1:13" ht="27.6">
      <c r="A18" s="22" t="s">
        <v>880</v>
      </c>
      <c r="B18" s="23" t="s">
        <v>879</v>
      </c>
      <c r="C18" s="22" t="s">
        <v>877</v>
      </c>
      <c r="D18" s="38">
        <v>19273</v>
      </c>
      <c r="E18" s="25">
        <v>0</v>
      </c>
      <c r="F18" s="26">
        <f t="shared" si="0"/>
        <v>0</v>
      </c>
      <c r="G18" s="25">
        <v>0</v>
      </c>
      <c r="H18" s="39">
        <v>0</v>
      </c>
      <c r="I18" s="8">
        <v>0</v>
      </c>
      <c r="J18" s="2"/>
      <c r="K18" s="8">
        <f t="shared" si="1"/>
        <v>0</v>
      </c>
      <c r="L18" s="8">
        <v>0</v>
      </c>
      <c r="M18" s="8">
        <f t="shared" si="2"/>
        <v>0</v>
      </c>
    </row>
    <row r="19" spans="1:13" ht="27.6">
      <c r="A19" s="22" t="s">
        <v>881</v>
      </c>
      <c r="B19" s="23" t="s">
        <v>874</v>
      </c>
      <c r="C19" s="22" t="s">
        <v>877</v>
      </c>
      <c r="D19" s="38">
        <v>12980</v>
      </c>
      <c r="E19" s="25">
        <v>0</v>
      </c>
      <c r="F19" s="26">
        <f t="shared" si="0"/>
        <v>0</v>
      </c>
      <c r="G19" s="25">
        <v>0</v>
      </c>
      <c r="H19" s="40">
        <v>0</v>
      </c>
      <c r="I19" s="8">
        <v>0</v>
      </c>
      <c r="J19" s="2"/>
      <c r="K19" s="8">
        <f t="shared" si="1"/>
        <v>0</v>
      </c>
      <c r="L19" s="8">
        <v>0</v>
      </c>
      <c r="M19" s="8">
        <f t="shared" si="2"/>
        <v>0</v>
      </c>
    </row>
    <row r="20" spans="1:13" ht="27.6">
      <c r="A20" s="22" t="s">
        <v>882</v>
      </c>
      <c r="B20" s="23" t="s">
        <v>854</v>
      </c>
      <c r="C20" s="22" t="s">
        <v>877</v>
      </c>
      <c r="D20" s="38">
        <v>15983</v>
      </c>
      <c r="E20" s="25">
        <v>0</v>
      </c>
      <c r="F20" s="26">
        <f t="shared" si="0"/>
        <v>0</v>
      </c>
      <c r="G20" s="25">
        <v>0</v>
      </c>
      <c r="H20" s="40">
        <v>0</v>
      </c>
      <c r="I20" s="8">
        <v>0</v>
      </c>
      <c r="J20" s="2"/>
      <c r="K20" s="8">
        <f t="shared" si="1"/>
        <v>0</v>
      </c>
      <c r="L20" s="8">
        <v>0</v>
      </c>
      <c r="M20" s="8">
        <f t="shared" si="2"/>
        <v>0</v>
      </c>
    </row>
    <row r="21" spans="1:13" ht="27.6">
      <c r="A21" s="22" t="s">
        <v>883</v>
      </c>
      <c r="B21" s="23" t="s">
        <v>854</v>
      </c>
      <c r="C21" s="22" t="s">
        <v>877</v>
      </c>
      <c r="D21" s="38">
        <v>19891</v>
      </c>
      <c r="E21" s="25">
        <v>0</v>
      </c>
      <c r="F21" s="26">
        <f t="shared" si="0"/>
        <v>0</v>
      </c>
      <c r="G21" s="25">
        <v>0</v>
      </c>
      <c r="H21" s="40">
        <v>0</v>
      </c>
      <c r="I21" s="8">
        <v>0</v>
      </c>
      <c r="J21" s="2"/>
      <c r="K21" s="8">
        <f t="shared" si="1"/>
        <v>0</v>
      </c>
      <c r="L21" s="8">
        <v>0</v>
      </c>
      <c r="M21" s="8">
        <f t="shared" si="2"/>
        <v>0</v>
      </c>
    </row>
    <row r="22" spans="1:13" ht="27.6">
      <c r="A22" s="22" t="s">
        <v>884</v>
      </c>
      <c r="B22" s="23" t="s">
        <v>854</v>
      </c>
      <c r="C22" s="22" t="s">
        <v>877</v>
      </c>
      <c r="D22" s="38">
        <v>24994</v>
      </c>
      <c r="E22" s="25">
        <v>0</v>
      </c>
      <c r="F22" s="26">
        <f t="shared" si="0"/>
        <v>0</v>
      </c>
      <c r="G22" s="25">
        <v>0</v>
      </c>
      <c r="H22" s="40">
        <v>2</v>
      </c>
      <c r="I22" s="8">
        <v>0</v>
      </c>
      <c r="J22" s="2"/>
      <c r="K22" s="8">
        <f t="shared" si="1"/>
        <v>-2</v>
      </c>
      <c r="L22" s="8">
        <v>2</v>
      </c>
      <c r="M22" s="8">
        <f t="shared" si="2"/>
        <v>49988</v>
      </c>
    </row>
    <row r="23" spans="1:13" ht="27.6">
      <c r="A23" s="22" t="s">
        <v>885</v>
      </c>
      <c r="B23" s="23" t="s">
        <v>854</v>
      </c>
      <c r="C23" s="22" t="s">
        <v>877</v>
      </c>
      <c r="D23" s="38">
        <v>23277</v>
      </c>
      <c r="E23" s="25">
        <v>0</v>
      </c>
      <c r="F23" s="26">
        <f t="shared" si="0"/>
        <v>0</v>
      </c>
      <c r="G23" s="25">
        <v>0</v>
      </c>
      <c r="H23" s="40">
        <v>2</v>
      </c>
      <c r="I23" s="8">
        <v>0</v>
      </c>
      <c r="J23" s="2"/>
      <c r="K23" s="8">
        <f t="shared" si="1"/>
        <v>-2</v>
      </c>
      <c r="L23" s="8">
        <v>2</v>
      </c>
      <c r="M23" s="8">
        <f t="shared" si="2"/>
        <v>46554</v>
      </c>
    </row>
    <row r="24" spans="1:13" ht="27.6">
      <c r="A24" s="22" t="s">
        <v>886</v>
      </c>
      <c r="B24" s="23" t="s">
        <v>854</v>
      </c>
      <c r="C24" s="22" t="s">
        <v>877</v>
      </c>
      <c r="D24" s="38">
        <v>24994</v>
      </c>
      <c r="E24" s="25">
        <v>0</v>
      </c>
      <c r="F24" s="26">
        <f t="shared" si="0"/>
        <v>0</v>
      </c>
      <c r="G24" s="25">
        <v>0</v>
      </c>
      <c r="H24" s="40">
        <v>2</v>
      </c>
      <c r="I24" s="8">
        <v>0</v>
      </c>
      <c r="J24" s="2"/>
      <c r="K24" s="8">
        <f t="shared" si="1"/>
        <v>-2</v>
      </c>
      <c r="L24" s="8">
        <v>2</v>
      </c>
      <c r="M24" s="8">
        <f t="shared" si="2"/>
        <v>49988</v>
      </c>
    </row>
    <row r="25" spans="1:13" ht="27.6">
      <c r="A25" s="22" t="s">
        <v>887</v>
      </c>
      <c r="B25" s="23" t="s">
        <v>854</v>
      </c>
      <c r="C25" s="22" t="s">
        <v>877</v>
      </c>
      <c r="D25" s="38">
        <v>23277</v>
      </c>
      <c r="E25" s="25">
        <v>0</v>
      </c>
      <c r="F25" s="26">
        <f t="shared" si="0"/>
        <v>0</v>
      </c>
      <c r="G25" s="25">
        <v>0</v>
      </c>
      <c r="H25" s="40">
        <v>2</v>
      </c>
      <c r="I25" s="8">
        <v>0</v>
      </c>
      <c r="J25" s="2"/>
      <c r="K25" s="8">
        <f t="shared" si="1"/>
        <v>-2</v>
      </c>
      <c r="L25" s="8">
        <v>2</v>
      </c>
      <c r="M25" s="8">
        <f t="shared" si="2"/>
        <v>46554</v>
      </c>
    </row>
    <row r="26" spans="1:13" ht="27.6">
      <c r="A26" s="22" t="s">
        <v>888</v>
      </c>
      <c r="B26" s="23" t="s">
        <v>854</v>
      </c>
      <c r="C26" s="22" t="s">
        <v>889</v>
      </c>
      <c r="D26" s="38">
        <v>3996</v>
      </c>
      <c r="E26" s="25">
        <v>0</v>
      </c>
      <c r="F26" s="26">
        <f t="shared" si="0"/>
        <v>0</v>
      </c>
      <c r="G26" s="25">
        <v>0</v>
      </c>
      <c r="H26" s="40">
        <v>2</v>
      </c>
      <c r="I26" s="8">
        <v>0</v>
      </c>
      <c r="J26" s="2"/>
      <c r="K26" s="8">
        <f t="shared" si="1"/>
        <v>-2</v>
      </c>
      <c r="L26" s="8">
        <v>2</v>
      </c>
      <c r="M26" s="8">
        <f t="shared" si="2"/>
        <v>7992</v>
      </c>
    </row>
    <row r="27" spans="1:13" ht="27.6">
      <c r="A27" s="22" t="s">
        <v>890</v>
      </c>
      <c r="B27" s="23" t="s">
        <v>854</v>
      </c>
      <c r="C27" s="22" t="s">
        <v>889</v>
      </c>
      <c r="D27" s="38">
        <v>3445</v>
      </c>
      <c r="E27" s="25">
        <v>0</v>
      </c>
      <c r="F27" s="26">
        <f t="shared" si="0"/>
        <v>0</v>
      </c>
      <c r="G27" s="25">
        <v>0</v>
      </c>
      <c r="H27" s="40">
        <v>0</v>
      </c>
      <c r="I27" s="8">
        <v>0</v>
      </c>
      <c r="J27" s="2"/>
      <c r="K27" s="8">
        <f t="shared" si="1"/>
        <v>0</v>
      </c>
      <c r="L27" s="8">
        <v>0</v>
      </c>
      <c r="M27" s="8">
        <f t="shared" si="2"/>
        <v>0</v>
      </c>
    </row>
    <row r="28" spans="1:13" ht="27.6">
      <c r="A28" s="22" t="s">
        <v>891</v>
      </c>
      <c r="B28" s="23" t="s">
        <v>892</v>
      </c>
      <c r="C28" s="22" t="s">
        <v>893</v>
      </c>
      <c r="D28" s="38">
        <v>20945</v>
      </c>
      <c r="E28" s="25">
        <v>0</v>
      </c>
      <c r="F28" s="26">
        <f t="shared" si="0"/>
        <v>0</v>
      </c>
      <c r="G28" s="25">
        <v>0</v>
      </c>
      <c r="H28" s="40">
        <v>0</v>
      </c>
      <c r="I28" s="8">
        <v>0</v>
      </c>
      <c r="J28" s="2"/>
      <c r="K28" s="8">
        <f t="shared" si="1"/>
        <v>0</v>
      </c>
      <c r="L28" s="8">
        <v>0</v>
      </c>
      <c r="M28" s="8">
        <f t="shared" si="2"/>
        <v>0</v>
      </c>
    </row>
    <row r="29" spans="1:13" ht="41.4">
      <c r="A29" s="22" t="s">
        <v>894</v>
      </c>
      <c r="B29" s="23" t="s">
        <v>854</v>
      </c>
      <c r="C29" s="22" t="s">
        <v>895</v>
      </c>
      <c r="D29" s="38">
        <v>18890</v>
      </c>
      <c r="E29" s="25">
        <v>0</v>
      </c>
      <c r="F29" s="26">
        <f t="shared" si="0"/>
        <v>0</v>
      </c>
      <c r="G29" s="25">
        <v>0</v>
      </c>
      <c r="H29" s="40">
        <v>0</v>
      </c>
      <c r="I29" s="8">
        <v>0</v>
      </c>
      <c r="J29" s="2"/>
      <c r="K29" s="8">
        <f t="shared" si="1"/>
        <v>0</v>
      </c>
      <c r="L29" s="8">
        <v>0</v>
      </c>
      <c r="M29" s="8">
        <f t="shared" si="2"/>
        <v>0</v>
      </c>
    </row>
    <row r="30" spans="1:13" ht="41.4">
      <c r="A30" s="22" t="s">
        <v>896</v>
      </c>
      <c r="B30" s="29" t="s">
        <v>854</v>
      </c>
      <c r="C30" s="22" t="s">
        <v>895</v>
      </c>
      <c r="D30" s="38">
        <v>21276</v>
      </c>
      <c r="E30" s="25">
        <v>0</v>
      </c>
      <c r="F30" s="26">
        <f t="shared" si="0"/>
        <v>0</v>
      </c>
      <c r="G30" s="25">
        <v>0</v>
      </c>
      <c r="H30" s="40">
        <v>0</v>
      </c>
      <c r="I30" s="8">
        <v>0</v>
      </c>
      <c r="J30" s="2"/>
      <c r="K30" s="8">
        <f t="shared" si="1"/>
        <v>0</v>
      </c>
      <c r="L30" s="8">
        <v>0</v>
      </c>
      <c r="M30" s="8">
        <f t="shared" si="2"/>
        <v>0</v>
      </c>
    </row>
    <row r="31" spans="1:13" ht="27.6">
      <c r="A31" s="22" t="s">
        <v>897</v>
      </c>
      <c r="B31" s="29" t="s">
        <v>879</v>
      </c>
      <c r="C31" s="22" t="s">
        <v>895</v>
      </c>
      <c r="D31" s="41">
        <v>28110</v>
      </c>
      <c r="E31" s="25">
        <v>0</v>
      </c>
      <c r="F31" s="26">
        <f t="shared" si="0"/>
        <v>0</v>
      </c>
      <c r="G31" s="25">
        <v>0</v>
      </c>
      <c r="H31" s="40">
        <v>0</v>
      </c>
      <c r="I31" s="8">
        <v>0</v>
      </c>
      <c r="J31" s="2"/>
      <c r="K31" s="8">
        <f t="shared" si="1"/>
        <v>0</v>
      </c>
      <c r="L31" s="8">
        <v>0</v>
      </c>
      <c r="M31" s="8">
        <f t="shared" si="2"/>
        <v>0</v>
      </c>
    </row>
    <row r="32" spans="1:13" ht="41.4">
      <c r="A32" s="22" t="s">
        <v>898</v>
      </c>
      <c r="B32" s="29" t="s">
        <v>879</v>
      </c>
      <c r="C32" s="22" t="s">
        <v>895</v>
      </c>
      <c r="D32" s="41">
        <v>14610</v>
      </c>
      <c r="E32" s="25">
        <v>0</v>
      </c>
      <c r="F32" s="26">
        <f t="shared" si="0"/>
        <v>0</v>
      </c>
      <c r="G32" s="25">
        <v>0</v>
      </c>
      <c r="H32" s="40">
        <v>2</v>
      </c>
      <c r="I32" s="8">
        <v>0</v>
      </c>
      <c r="J32" s="2"/>
      <c r="K32" s="8">
        <f t="shared" si="1"/>
        <v>-2</v>
      </c>
      <c r="L32" s="8">
        <v>2</v>
      </c>
      <c r="M32" s="8">
        <f t="shared" si="2"/>
        <v>29220</v>
      </c>
    </row>
    <row r="33" spans="1:13" ht="41.4">
      <c r="A33" s="22" t="s">
        <v>899</v>
      </c>
      <c r="B33" s="29" t="s">
        <v>879</v>
      </c>
      <c r="C33" s="22" t="s">
        <v>895</v>
      </c>
      <c r="D33" s="41">
        <v>22351</v>
      </c>
      <c r="E33" s="25">
        <v>0</v>
      </c>
      <c r="F33" s="26">
        <f t="shared" si="0"/>
        <v>0</v>
      </c>
      <c r="G33" s="25">
        <v>0</v>
      </c>
      <c r="H33" s="40">
        <v>2</v>
      </c>
      <c r="I33" s="8">
        <v>0</v>
      </c>
      <c r="J33" s="2"/>
      <c r="K33" s="8">
        <f t="shared" si="1"/>
        <v>-2</v>
      </c>
      <c r="L33" s="8">
        <v>2</v>
      </c>
      <c r="M33" s="8">
        <f t="shared" si="2"/>
        <v>44702</v>
      </c>
    </row>
    <row r="34" spans="1:13" ht="41.4">
      <c r="A34" s="22" t="s">
        <v>900</v>
      </c>
      <c r="B34" s="29" t="s">
        <v>879</v>
      </c>
      <c r="C34" s="22" t="s">
        <v>895</v>
      </c>
      <c r="D34" s="41">
        <v>26858</v>
      </c>
      <c r="E34" s="25">
        <v>0</v>
      </c>
      <c r="F34" s="26">
        <f t="shared" si="0"/>
        <v>0</v>
      </c>
      <c r="G34" s="25">
        <v>0</v>
      </c>
      <c r="H34" s="40">
        <v>2</v>
      </c>
      <c r="I34" s="8">
        <v>0</v>
      </c>
      <c r="J34" s="2"/>
      <c r="K34" s="8">
        <f t="shared" si="1"/>
        <v>-2</v>
      </c>
      <c r="L34" s="8">
        <v>2</v>
      </c>
      <c r="M34" s="8">
        <f t="shared" si="2"/>
        <v>53716</v>
      </c>
    </row>
    <row r="35" spans="1:13" ht="41.4">
      <c r="A35" s="22" t="s">
        <v>901</v>
      </c>
      <c r="B35" s="29" t="s">
        <v>879</v>
      </c>
      <c r="C35" s="22" t="s">
        <v>895</v>
      </c>
      <c r="D35" s="41">
        <v>45983</v>
      </c>
      <c r="E35" s="25">
        <v>0</v>
      </c>
      <c r="F35" s="26">
        <f t="shared" si="0"/>
        <v>0</v>
      </c>
      <c r="G35" s="25">
        <v>0</v>
      </c>
      <c r="H35" s="40">
        <v>2</v>
      </c>
      <c r="I35" s="8">
        <v>0</v>
      </c>
      <c r="J35" s="2"/>
      <c r="K35" s="8">
        <f t="shared" si="1"/>
        <v>-2</v>
      </c>
      <c r="L35" s="8">
        <v>2</v>
      </c>
      <c r="M35" s="8">
        <f t="shared" si="2"/>
        <v>91966</v>
      </c>
    </row>
    <row r="36" spans="1:13">
      <c r="A36" s="30"/>
      <c r="B36" s="31"/>
      <c r="C36" s="31"/>
      <c r="D36" s="31"/>
      <c r="E36" s="31"/>
      <c r="F36" s="37">
        <f>SUM(F2:F35)</f>
        <v>15983</v>
      </c>
      <c r="G36" s="31"/>
      <c r="H36" s="31"/>
      <c r="I36" s="31"/>
      <c r="J36" s="31"/>
      <c r="K36" s="31"/>
      <c r="L36" s="36">
        <f>SUM(L2:L35)</f>
        <v>34</v>
      </c>
      <c r="M36" s="42">
        <f>SUM(M2:M35)</f>
        <v>860748</v>
      </c>
    </row>
  </sheetData>
  <printOptions gridLines="1"/>
  <pageMargins left="0.23622047244094499" right="0.23622047244094499" top="0.74803149606299202" bottom="0.59055118110236204" header="0.31496062992126" footer="0.31496062992126"/>
  <pageSetup paperSize="9" scale="84" orientation="landscape" r:id="rId1"/>
  <headerFooter>
    <oddHeader>&amp;C&amp;"times New Roman"&amp;F
&amp;A</oddHeader>
    <oddFooter>&amp;CPage &amp;P of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27"/>
  <sheetViews>
    <sheetView workbookViewId="0">
      <selection sqref="A1:XFD1"/>
    </sheetView>
  </sheetViews>
  <sheetFormatPr defaultColWidth="9.109375" defaultRowHeight="13.8"/>
  <cols>
    <col min="1" max="1" width="33.33203125" style="1" customWidth="1"/>
    <col min="2" max="2" width="10" style="1" customWidth="1"/>
    <col min="3" max="3" width="10.5546875" style="1" customWidth="1"/>
    <col min="4" max="4" width="13.88671875" style="1" customWidth="1"/>
    <col min="5" max="5" width="10.33203125" style="1"/>
    <col min="6" max="6" width="13.21875" style="21"/>
    <col min="7" max="7" width="8.44140625" style="1" customWidth="1"/>
    <col min="8" max="8" width="5.77734375" style="1" customWidth="1"/>
    <col min="9" max="9" width="6.21875" style="1" customWidth="1"/>
    <col min="10" max="10" width="9.109375" style="1"/>
    <col min="11" max="11" width="10.33203125" style="1" customWidth="1"/>
    <col min="12" max="12" width="9.109375" style="1"/>
    <col min="13" max="13" width="8.6640625" style="1" customWidth="1"/>
    <col min="14" max="16384" width="9.109375" style="1"/>
  </cols>
  <sheetData>
    <row r="1" spans="1:13" s="2" customFormat="1" ht="67.05" customHeight="1">
      <c r="A1" s="92" t="s">
        <v>0</v>
      </c>
      <c r="B1" s="92" t="s">
        <v>1</v>
      </c>
      <c r="C1" s="92" t="s">
        <v>2</v>
      </c>
      <c r="D1" s="93" t="s">
        <v>3</v>
      </c>
      <c r="E1" s="92" t="s">
        <v>4</v>
      </c>
      <c r="F1" s="94" t="s">
        <v>5</v>
      </c>
      <c r="G1" s="95" t="s">
        <v>6</v>
      </c>
      <c r="H1" s="95" t="s">
        <v>7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</row>
    <row r="2" spans="1:13" ht="41.4">
      <c r="A2" s="22" t="s">
        <v>853</v>
      </c>
      <c r="B2" s="23" t="s">
        <v>854</v>
      </c>
      <c r="C2" s="22" t="s">
        <v>855</v>
      </c>
      <c r="D2" s="24">
        <v>12016.8</v>
      </c>
      <c r="E2" s="25">
        <v>3</v>
      </c>
      <c r="F2" s="26">
        <f t="shared" ref="F2:F23" si="0">E2*D2</f>
        <v>36050.400000000001</v>
      </c>
      <c r="G2" s="26">
        <v>0</v>
      </c>
      <c r="H2" s="27">
        <v>0</v>
      </c>
      <c r="I2" s="27"/>
      <c r="J2" s="27"/>
      <c r="K2" s="27"/>
      <c r="L2" s="27">
        <v>0</v>
      </c>
      <c r="M2" s="27">
        <f t="shared" ref="M2:M23" si="1">L2*D2</f>
        <v>0</v>
      </c>
    </row>
    <row r="3" spans="1:13" ht="41.4">
      <c r="A3" s="22" t="s">
        <v>856</v>
      </c>
      <c r="B3" s="23" t="s">
        <v>854</v>
      </c>
      <c r="C3" s="22" t="s">
        <v>855</v>
      </c>
      <c r="D3" s="24">
        <v>12213.6</v>
      </c>
      <c r="E3" s="25">
        <v>6</v>
      </c>
      <c r="F3" s="26">
        <f t="shared" si="0"/>
        <v>73281.600000000006</v>
      </c>
      <c r="G3" s="26">
        <v>0</v>
      </c>
      <c r="H3" s="27">
        <v>0</v>
      </c>
      <c r="I3" s="27"/>
      <c r="J3" s="27"/>
      <c r="K3" s="27"/>
      <c r="L3" s="27">
        <v>0</v>
      </c>
      <c r="M3" s="27">
        <f t="shared" si="1"/>
        <v>0</v>
      </c>
    </row>
    <row r="4" spans="1:13" ht="41.4">
      <c r="A4" s="22" t="s">
        <v>857</v>
      </c>
      <c r="B4" s="23" t="s">
        <v>854</v>
      </c>
      <c r="C4" s="22" t="s">
        <v>855</v>
      </c>
      <c r="D4" s="24">
        <v>15069</v>
      </c>
      <c r="E4" s="25">
        <v>3</v>
      </c>
      <c r="F4" s="26">
        <f t="shared" si="0"/>
        <v>45207</v>
      </c>
      <c r="G4" s="26">
        <v>0</v>
      </c>
      <c r="H4" s="27">
        <v>0</v>
      </c>
      <c r="I4" s="27"/>
      <c r="J4" s="27"/>
      <c r="K4" s="27"/>
      <c r="L4" s="27">
        <v>0</v>
      </c>
      <c r="M4" s="27">
        <f t="shared" si="1"/>
        <v>0</v>
      </c>
    </row>
    <row r="5" spans="1:13" ht="41.4">
      <c r="A5" s="22" t="s">
        <v>858</v>
      </c>
      <c r="B5" s="23" t="s">
        <v>854</v>
      </c>
      <c r="C5" s="22" t="s">
        <v>855</v>
      </c>
      <c r="D5" s="24">
        <v>19411.8</v>
      </c>
      <c r="E5" s="25">
        <v>4</v>
      </c>
      <c r="F5" s="26">
        <f t="shared" si="0"/>
        <v>77647.199999999997</v>
      </c>
      <c r="G5" s="26">
        <v>0</v>
      </c>
      <c r="H5" s="27">
        <v>0</v>
      </c>
      <c r="I5" s="27"/>
      <c r="J5" s="27"/>
      <c r="K5" s="27"/>
      <c r="L5" s="27">
        <v>0</v>
      </c>
      <c r="M5" s="27">
        <f t="shared" si="1"/>
        <v>0</v>
      </c>
    </row>
    <row r="6" spans="1:13" ht="41.4">
      <c r="A6" s="28" t="s">
        <v>859</v>
      </c>
      <c r="B6" s="23" t="s">
        <v>854</v>
      </c>
      <c r="C6" s="22" t="s">
        <v>855</v>
      </c>
      <c r="D6" s="24">
        <v>25911</v>
      </c>
      <c r="E6" s="25">
        <v>1</v>
      </c>
      <c r="F6" s="26">
        <f t="shared" si="0"/>
        <v>25911</v>
      </c>
      <c r="G6" s="26">
        <v>0</v>
      </c>
      <c r="H6" s="27">
        <v>0</v>
      </c>
      <c r="I6" s="27"/>
      <c r="J6" s="27"/>
      <c r="K6" s="27"/>
      <c r="L6" s="27">
        <v>0</v>
      </c>
      <c r="M6" s="27">
        <f t="shared" si="1"/>
        <v>0</v>
      </c>
    </row>
    <row r="7" spans="1:13" ht="41.4">
      <c r="A7" s="22" t="s">
        <v>865</v>
      </c>
      <c r="B7" s="23" t="s">
        <v>854</v>
      </c>
      <c r="C7" s="28" t="s">
        <v>862</v>
      </c>
      <c r="D7" s="24">
        <v>35559</v>
      </c>
      <c r="E7" s="25">
        <v>3</v>
      </c>
      <c r="F7" s="26">
        <f t="shared" si="0"/>
        <v>106677</v>
      </c>
      <c r="G7" s="26">
        <v>0</v>
      </c>
      <c r="H7" s="27">
        <v>0</v>
      </c>
      <c r="I7" s="27"/>
      <c r="J7" s="27"/>
      <c r="K7" s="27"/>
      <c r="L7" s="27">
        <v>0</v>
      </c>
      <c r="M7" s="27">
        <f t="shared" si="1"/>
        <v>0</v>
      </c>
    </row>
    <row r="8" spans="1:13" ht="41.4">
      <c r="A8" s="22" t="s">
        <v>866</v>
      </c>
      <c r="B8" s="23" t="s">
        <v>867</v>
      </c>
      <c r="C8" s="22" t="s">
        <v>868</v>
      </c>
      <c r="D8" s="24">
        <v>33000</v>
      </c>
      <c r="E8" s="25">
        <v>4</v>
      </c>
      <c r="F8" s="26">
        <f t="shared" si="0"/>
        <v>132000</v>
      </c>
      <c r="G8" s="26">
        <v>0</v>
      </c>
      <c r="H8" s="27">
        <v>0</v>
      </c>
      <c r="I8" s="27"/>
      <c r="J8" s="27"/>
      <c r="K8" s="27"/>
      <c r="L8" s="27">
        <v>0</v>
      </c>
      <c r="M8" s="27">
        <f t="shared" si="1"/>
        <v>0</v>
      </c>
    </row>
    <row r="9" spans="1:13" ht="27.6">
      <c r="A9" s="22" t="s">
        <v>869</v>
      </c>
      <c r="B9" s="23" t="s">
        <v>867</v>
      </c>
      <c r="C9" s="22" t="s">
        <v>870</v>
      </c>
      <c r="D9" s="24">
        <v>54000</v>
      </c>
      <c r="E9" s="25">
        <v>3</v>
      </c>
      <c r="F9" s="26">
        <f t="shared" si="0"/>
        <v>162000</v>
      </c>
      <c r="G9" s="26">
        <v>0</v>
      </c>
      <c r="H9" s="27">
        <v>0</v>
      </c>
      <c r="I9" s="27"/>
      <c r="J9" s="27"/>
      <c r="K9" s="27"/>
      <c r="L9" s="27">
        <v>0</v>
      </c>
      <c r="M9" s="27">
        <f t="shared" si="1"/>
        <v>0</v>
      </c>
    </row>
    <row r="10" spans="1:13" ht="27.6">
      <c r="A10" s="22" t="s">
        <v>873</v>
      </c>
      <c r="B10" s="23" t="s">
        <v>874</v>
      </c>
      <c r="C10" s="22" t="s">
        <v>875</v>
      </c>
      <c r="D10" s="24">
        <v>11682</v>
      </c>
      <c r="E10" s="25">
        <v>1</v>
      </c>
      <c r="F10" s="26">
        <f t="shared" si="0"/>
        <v>11682</v>
      </c>
      <c r="G10" s="26">
        <v>0</v>
      </c>
      <c r="H10" s="27">
        <v>0</v>
      </c>
      <c r="I10" s="27"/>
      <c r="J10" s="27"/>
      <c r="K10" s="27"/>
      <c r="L10" s="27">
        <v>0</v>
      </c>
      <c r="M10" s="27">
        <f t="shared" si="1"/>
        <v>0</v>
      </c>
    </row>
    <row r="11" spans="1:13" ht="27.6">
      <c r="A11" s="22" t="s">
        <v>881</v>
      </c>
      <c r="B11" s="23" t="s">
        <v>874</v>
      </c>
      <c r="C11" s="22" t="s">
        <v>877</v>
      </c>
      <c r="D11" s="24">
        <v>7788</v>
      </c>
      <c r="E11" s="25">
        <v>1</v>
      </c>
      <c r="F11" s="26">
        <f t="shared" si="0"/>
        <v>7788</v>
      </c>
      <c r="G11" s="26">
        <v>0</v>
      </c>
      <c r="H11" s="27">
        <v>0</v>
      </c>
      <c r="I11" s="27"/>
      <c r="J11" s="27"/>
      <c r="K11" s="27"/>
      <c r="L11" s="27">
        <v>0</v>
      </c>
      <c r="M11" s="27">
        <f t="shared" si="1"/>
        <v>0</v>
      </c>
    </row>
    <row r="12" spans="1:13" ht="27.6">
      <c r="A12" s="22" t="s">
        <v>882</v>
      </c>
      <c r="B12" s="23" t="s">
        <v>854</v>
      </c>
      <c r="C12" s="22" t="s">
        <v>877</v>
      </c>
      <c r="D12" s="24">
        <v>9589.7999999999993</v>
      </c>
      <c r="E12" s="25">
        <v>1</v>
      </c>
      <c r="F12" s="26">
        <f t="shared" si="0"/>
        <v>9589.7999999999993</v>
      </c>
      <c r="G12" s="26">
        <v>0</v>
      </c>
      <c r="H12" s="27">
        <v>0</v>
      </c>
      <c r="I12" s="27"/>
      <c r="J12" s="27"/>
      <c r="K12" s="27"/>
      <c r="L12" s="27">
        <v>0</v>
      </c>
      <c r="M12" s="27">
        <f t="shared" si="1"/>
        <v>0</v>
      </c>
    </row>
    <row r="13" spans="1:13" ht="27.6">
      <c r="A13" s="22" t="s">
        <v>883</v>
      </c>
      <c r="B13" s="23" t="s">
        <v>854</v>
      </c>
      <c r="C13" s="22" t="s">
        <v>877</v>
      </c>
      <c r="D13" s="24">
        <v>11934.6</v>
      </c>
      <c r="E13" s="25">
        <v>1</v>
      </c>
      <c r="F13" s="26">
        <f t="shared" si="0"/>
        <v>11934.6</v>
      </c>
      <c r="G13" s="26">
        <v>0</v>
      </c>
      <c r="H13" s="27">
        <v>0</v>
      </c>
      <c r="I13" s="27"/>
      <c r="J13" s="27"/>
      <c r="K13" s="27"/>
      <c r="L13" s="27">
        <v>0</v>
      </c>
      <c r="M13" s="27">
        <f t="shared" si="1"/>
        <v>0</v>
      </c>
    </row>
    <row r="14" spans="1:13" ht="27.6">
      <c r="A14" s="22" t="s">
        <v>884</v>
      </c>
      <c r="B14" s="23" t="s">
        <v>854</v>
      </c>
      <c r="C14" s="22" t="s">
        <v>877</v>
      </c>
      <c r="D14" s="24">
        <v>14996.4</v>
      </c>
      <c r="E14" s="25">
        <v>5</v>
      </c>
      <c r="F14" s="26">
        <f t="shared" si="0"/>
        <v>74982</v>
      </c>
      <c r="G14" s="26">
        <v>0</v>
      </c>
      <c r="H14" s="27">
        <v>0</v>
      </c>
      <c r="I14" s="27"/>
      <c r="J14" s="27"/>
      <c r="K14" s="27"/>
      <c r="L14" s="27">
        <v>0</v>
      </c>
      <c r="M14" s="27">
        <f t="shared" si="1"/>
        <v>0</v>
      </c>
    </row>
    <row r="15" spans="1:13" ht="27.6">
      <c r="A15" s="22" t="s">
        <v>885</v>
      </c>
      <c r="B15" s="23" t="s">
        <v>854</v>
      </c>
      <c r="C15" s="22" t="s">
        <v>877</v>
      </c>
      <c r="D15" s="24">
        <v>13966.2</v>
      </c>
      <c r="E15" s="25">
        <v>2</v>
      </c>
      <c r="F15" s="26">
        <f t="shared" si="0"/>
        <v>27932.400000000001</v>
      </c>
      <c r="G15" s="26">
        <v>0</v>
      </c>
      <c r="H15" s="27">
        <v>0</v>
      </c>
      <c r="I15" s="27"/>
      <c r="J15" s="27"/>
      <c r="K15" s="27"/>
      <c r="L15" s="27">
        <v>0</v>
      </c>
      <c r="M15" s="27">
        <f t="shared" si="1"/>
        <v>0</v>
      </c>
    </row>
    <row r="16" spans="1:13" ht="27.6">
      <c r="A16" s="22" t="s">
        <v>886</v>
      </c>
      <c r="B16" s="23" t="s">
        <v>854</v>
      </c>
      <c r="C16" s="22" t="s">
        <v>877</v>
      </c>
      <c r="D16" s="24">
        <v>14996.4</v>
      </c>
      <c r="E16" s="25">
        <v>5</v>
      </c>
      <c r="F16" s="26">
        <f t="shared" si="0"/>
        <v>74982</v>
      </c>
      <c r="G16" s="26">
        <v>0</v>
      </c>
      <c r="H16" s="27">
        <v>0</v>
      </c>
      <c r="I16" s="27"/>
      <c r="J16" s="27"/>
      <c r="K16" s="27"/>
      <c r="L16" s="27">
        <v>0</v>
      </c>
      <c r="M16" s="27">
        <f t="shared" si="1"/>
        <v>0</v>
      </c>
    </row>
    <row r="17" spans="1:13" ht="27.6">
      <c r="A17" s="22" t="s">
        <v>887</v>
      </c>
      <c r="B17" s="23" t="s">
        <v>854</v>
      </c>
      <c r="C17" s="22" t="s">
        <v>877</v>
      </c>
      <c r="D17" s="24">
        <v>13966.2</v>
      </c>
      <c r="E17" s="25">
        <v>4</v>
      </c>
      <c r="F17" s="26">
        <f t="shared" si="0"/>
        <v>55864.800000000003</v>
      </c>
      <c r="G17" s="26">
        <v>0</v>
      </c>
      <c r="H17" s="27">
        <v>0</v>
      </c>
      <c r="I17" s="27"/>
      <c r="J17" s="27"/>
      <c r="K17" s="27"/>
      <c r="L17" s="27">
        <v>0</v>
      </c>
      <c r="M17" s="27">
        <f t="shared" si="1"/>
        <v>0</v>
      </c>
    </row>
    <row r="18" spans="1:13" ht="27.6">
      <c r="A18" s="22" t="s">
        <v>888</v>
      </c>
      <c r="B18" s="23" t="s">
        <v>854</v>
      </c>
      <c r="C18" s="22" t="s">
        <v>889</v>
      </c>
      <c r="D18" s="24">
        <v>2397.6</v>
      </c>
      <c r="E18" s="25">
        <v>1</v>
      </c>
      <c r="F18" s="26">
        <f t="shared" si="0"/>
        <v>2397.6</v>
      </c>
      <c r="G18" s="26">
        <v>0</v>
      </c>
      <c r="H18" s="27">
        <v>0</v>
      </c>
      <c r="I18" s="27"/>
      <c r="J18" s="27"/>
      <c r="K18" s="27"/>
      <c r="L18" s="27">
        <v>0</v>
      </c>
      <c r="M18" s="27">
        <f t="shared" si="1"/>
        <v>0</v>
      </c>
    </row>
    <row r="19" spans="1:13" ht="27.6">
      <c r="A19" s="22" t="s">
        <v>890</v>
      </c>
      <c r="B19" s="23" t="s">
        <v>854</v>
      </c>
      <c r="C19" s="22" t="s">
        <v>889</v>
      </c>
      <c r="D19" s="24">
        <v>2067</v>
      </c>
      <c r="E19" s="25">
        <v>1</v>
      </c>
      <c r="F19" s="26">
        <f t="shared" si="0"/>
        <v>2067</v>
      </c>
      <c r="G19" s="26">
        <v>0</v>
      </c>
      <c r="H19" s="27">
        <v>0</v>
      </c>
      <c r="I19" s="27"/>
      <c r="J19" s="27"/>
      <c r="K19" s="27"/>
      <c r="L19" s="27">
        <v>0</v>
      </c>
      <c r="M19" s="27">
        <f t="shared" si="1"/>
        <v>0</v>
      </c>
    </row>
    <row r="20" spans="1:13" ht="27.6">
      <c r="A20" s="22" t="s">
        <v>891</v>
      </c>
      <c r="B20" s="23" t="s">
        <v>892</v>
      </c>
      <c r="C20" s="22" t="s">
        <v>893</v>
      </c>
      <c r="D20" s="24">
        <v>12567</v>
      </c>
      <c r="E20" s="25">
        <v>2</v>
      </c>
      <c r="F20" s="26">
        <f t="shared" si="0"/>
        <v>25134</v>
      </c>
      <c r="G20" s="26">
        <v>0</v>
      </c>
      <c r="H20" s="27">
        <v>0</v>
      </c>
      <c r="I20" s="27"/>
      <c r="J20" s="27"/>
      <c r="K20" s="27"/>
      <c r="L20" s="27">
        <v>0</v>
      </c>
      <c r="M20" s="27">
        <f t="shared" si="1"/>
        <v>0</v>
      </c>
    </row>
    <row r="21" spans="1:13" ht="41.4">
      <c r="A21" s="22" t="s">
        <v>894</v>
      </c>
      <c r="B21" s="23" t="s">
        <v>854</v>
      </c>
      <c r="C21" s="22" t="s">
        <v>895</v>
      </c>
      <c r="D21" s="24">
        <v>11334</v>
      </c>
      <c r="E21" s="25">
        <v>1</v>
      </c>
      <c r="F21" s="26">
        <f t="shared" si="0"/>
        <v>11334</v>
      </c>
      <c r="G21" s="26">
        <v>0</v>
      </c>
      <c r="H21" s="27">
        <v>0</v>
      </c>
      <c r="I21" s="27"/>
      <c r="J21" s="27"/>
      <c r="K21" s="27"/>
      <c r="L21" s="27">
        <v>0</v>
      </c>
      <c r="M21" s="27">
        <f t="shared" si="1"/>
        <v>0</v>
      </c>
    </row>
    <row r="22" spans="1:13" ht="41.4">
      <c r="A22" s="22" t="s">
        <v>896</v>
      </c>
      <c r="B22" s="29" t="s">
        <v>854</v>
      </c>
      <c r="C22" s="22" t="s">
        <v>895</v>
      </c>
      <c r="D22" s="24">
        <v>12765.6</v>
      </c>
      <c r="E22" s="25">
        <v>1</v>
      </c>
      <c r="F22" s="26">
        <f t="shared" si="0"/>
        <v>12765.6</v>
      </c>
      <c r="G22" s="26">
        <v>0</v>
      </c>
      <c r="H22" s="27">
        <v>0</v>
      </c>
      <c r="I22" s="27"/>
      <c r="J22" s="27"/>
      <c r="K22" s="27"/>
      <c r="L22" s="27">
        <v>0</v>
      </c>
      <c r="M22" s="27">
        <f t="shared" si="1"/>
        <v>0</v>
      </c>
    </row>
    <row r="23" spans="1:13" ht="27.6">
      <c r="A23" s="22" t="s">
        <v>897</v>
      </c>
      <c r="B23" s="29" t="s">
        <v>879</v>
      </c>
      <c r="C23" s="22" t="s">
        <v>895</v>
      </c>
      <c r="D23" s="24">
        <v>16866</v>
      </c>
      <c r="E23" s="25">
        <v>1</v>
      </c>
      <c r="F23" s="26">
        <f t="shared" si="0"/>
        <v>16866</v>
      </c>
      <c r="G23" s="26">
        <v>0</v>
      </c>
      <c r="H23" s="27">
        <v>0</v>
      </c>
      <c r="I23" s="27"/>
      <c r="J23" s="27"/>
      <c r="K23" s="27"/>
      <c r="L23" s="27">
        <v>0</v>
      </c>
      <c r="M23" s="27">
        <f t="shared" si="1"/>
        <v>0</v>
      </c>
    </row>
    <row r="24" spans="1:13">
      <c r="A24" s="30"/>
      <c r="B24" s="31"/>
      <c r="C24" s="31"/>
      <c r="D24" s="31"/>
      <c r="E24" s="32">
        <f>SUM(E2:E23)</f>
        <v>54</v>
      </c>
      <c r="F24" s="33">
        <f>SUM(F2:F23)</f>
        <v>1004094</v>
      </c>
      <c r="G24" s="31"/>
      <c r="H24" s="31"/>
      <c r="I24" s="31"/>
      <c r="J24" s="31"/>
      <c r="K24" s="36"/>
      <c r="L24" s="31"/>
      <c r="M24" s="37">
        <f>SUM(M2:M23)</f>
        <v>0</v>
      </c>
    </row>
    <row r="25" spans="1:13">
      <c r="E25" s="34"/>
      <c r="F25" s="35"/>
    </row>
    <row r="26" spans="1:13">
      <c r="E26" s="34"/>
      <c r="F26" s="35"/>
    </row>
    <row r="27" spans="1:13">
      <c r="E27" s="34"/>
      <c r="F27" s="35"/>
    </row>
  </sheetData>
  <printOptions gridLines="1"/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33"/>
  <sheetViews>
    <sheetView view="pageBreakPreview" zoomScaleNormal="100" workbookViewId="0">
      <pane ySplit="1" topLeftCell="A2" activePane="bottomLeft" state="frozen"/>
      <selection pane="bottomLeft" sqref="A1:XFD1"/>
    </sheetView>
  </sheetViews>
  <sheetFormatPr defaultColWidth="9.109375" defaultRowHeight="14.4"/>
  <cols>
    <col min="1" max="1" width="33.33203125" customWidth="1"/>
    <col min="2" max="2" width="11.88671875" customWidth="1"/>
    <col min="10" max="10" width="9.5546875"/>
    <col min="11" max="11" width="10.33203125" customWidth="1"/>
  </cols>
  <sheetData>
    <row r="1" spans="1:13" s="2" customFormat="1" ht="76.05" customHeight="1">
      <c r="A1" s="92" t="s">
        <v>0</v>
      </c>
      <c r="B1" s="92" t="s">
        <v>1</v>
      </c>
      <c r="C1" s="92" t="s">
        <v>2</v>
      </c>
      <c r="D1" s="93" t="s">
        <v>3</v>
      </c>
      <c r="E1" s="92" t="s">
        <v>4</v>
      </c>
      <c r="F1" s="92" t="s">
        <v>5</v>
      </c>
      <c r="G1" s="95" t="s">
        <v>6</v>
      </c>
      <c r="H1" s="95" t="s">
        <v>7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</row>
    <row r="2" spans="1:13" ht="26.4">
      <c r="A2" s="6" t="s">
        <v>902</v>
      </c>
      <c r="B2" s="6" t="s">
        <v>903</v>
      </c>
      <c r="C2" s="6" t="s">
        <v>904</v>
      </c>
      <c r="D2" s="7">
        <v>45</v>
      </c>
      <c r="E2" s="8">
        <v>1</v>
      </c>
      <c r="F2" s="8">
        <f>D2*E2</f>
        <v>45</v>
      </c>
      <c r="G2" s="8"/>
      <c r="H2" s="8">
        <v>24</v>
      </c>
      <c r="I2" s="8"/>
      <c r="J2" s="6"/>
      <c r="K2" s="8">
        <f>H2+I2-E2-G2</f>
        <v>23</v>
      </c>
      <c r="L2" s="8">
        <f t="shared" ref="L2:L5" si="0">H2-E2</f>
        <v>23</v>
      </c>
      <c r="M2" s="12">
        <f>L2*D2</f>
        <v>1035</v>
      </c>
    </row>
    <row r="3" spans="1:13" ht="39.6">
      <c r="A3" s="6" t="s">
        <v>905</v>
      </c>
      <c r="B3" s="6" t="s">
        <v>903</v>
      </c>
      <c r="C3" s="6" t="s">
        <v>906</v>
      </c>
      <c r="D3" s="7">
        <v>80</v>
      </c>
      <c r="E3" s="8">
        <v>52</v>
      </c>
      <c r="F3" s="8">
        <f t="shared" ref="F3:F32" si="1">D3*E3</f>
        <v>4160</v>
      </c>
      <c r="G3" s="9"/>
      <c r="H3" s="8">
        <v>50</v>
      </c>
      <c r="I3" s="8"/>
      <c r="J3" s="6"/>
      <c r="K3" s="8">
        <f t="shared" ref="K3:K32" si="2">H3+I3-E3-G3</f>
        <v>-2</v>
      </c>
      <c r="L3" s="8">
        <v>0</v>
      </c>
      <c r="M3" s="12">
        <f t="shared" ref="M3:M32" si="3">L3*D3</f>
        <v>0</v>
      </c>
    </row>
    <row r="4" spans="1:13" ht="39.6">
      <c r="A4" s="6" t="s">
        <v>907</v>
      </c>
      <c r="B4" s="6" t="s">
        <v>903</v>
      </c>
      <c r="C4" s="6" t="s">
        <v>908</v>
      </c>
      <c r="D4" s="7">
        <v>10</v>
      </c>
      <c r="E4" s="8">
        <v>260</v>
      </c>
      <c r="F4" s="8">
        <f t="shared" si="1"/>
        <v>2600</v>
      </c>
      <c r="G4" s="9"/>
      <c r="H4" s="8">
        <v>300</v>
      </c>
      <c r="I4" s="8"/>
      <c r="J4" s="6"/>
      <c r="K4" s="8">
        <f t="shared" si="2"/>
        <v>40</v>
      </c>
      <c r="L4" s="8">
        <f t="shared" si="0"/>
        <v>40</v>
      </c>
      <c r="M4" s="12">
        <f t="shared" si="3"/>
        <v>400</v>
      </c>
    </row>
    <row r="5" spans="1:13" ht="26.4">
      <c r="A5" s="6" t="s">
        <v>909</v>
      </c>
      <c r="B5" s="6" t="s">
        <v>903</v>
      </c>
      <c r="C5" s="6" t="s">
        <v>910</v>
      </c>
      <c r="D5" s="7">
        <v>50</v>
      </c>
      <c r="E5" s="8">
        <v>4</v>
      </c>
      <c r="F5" s="8">
        <f t="shared" si="1"/>
        <v>200</v>
      </c>
      <c r="G5" s="8"/>
      <c r="H5" s="8">
        <v>10</v>
      </c>
      <c r="I5" s="9"/>
      <c r="J5" s="6"/>
      <c r="K5" s="8">
        <f t="shared" si="2"/>
        <v>6</v>
      </c>
      <c r="L5" s="8">
        <f t="shared" si="0"/>
        <v>6</v>
      </c>
      <c r="M5" s="12">
        <f t="shared" si="3"/>
        <v>300</v>
      </c>
    </row>
    <row r="6" spans="1:13" ht="26.4">
      <c r="A6" s="6" t="s">
        <v>911</v>
      </c>
      <c r="B6" s="6" t="s">
        <v>903</v>
      </c>
      <c r="C6" s="6" t="s">
        <v>912</v>
      </c>
      <c r="D6" s="7">
        <v>15</v>
      </c>
      <c r="E6" s="8">
        <v>149</v>
      </c>
      <c r="F6" s="8">
        <f t="shared" si="1"/>
        <v>2235</v>
      </c>
      <c r="G6" s="9"/>
      <c r="H6" s="8">
        <v>60</v>
      </c>
      <c r="I6" s="8"/>
      <c r="J6" s="6"/>
      <c r="K6" s="8">
        <f t="shared" si="2"/>
        <v>-89</v>
      </c>
      <c r="L6" s="8">
        <v>0</v>
      </c>
      <c r="M6" s="12">
        <f t="shared" si="3"/>
        <v>0</v>
      </c>
    </row>
    <row r="7" spans="1:13" ht="39.6">
      <c r="A7" s="6" t="s">
        <v>913</v>
      </c>
      <c r="B7" s="6" t="s">
        <v>903</v>
      </c>
      <c r="C7" s="6" t="s">
        <v>914</v>
      </c>
      <c r="D7" s="7">
        <v>100</v>
      </c>
      <c r="E7" s="8">
        <v>11</v>
      </c>
      <c r="F7" s="8">
        <f t="shared" si="1"/>
        <v>1100</v>
      </c>
      <c r="G7" s="8"/>
      <c r="H7" s="8">
        <v>10</v>
      </c>
      <c r="I7" s="8"/>
      <c r="J7" s="6"/>
      <c r="K7" s="8">
        <f t="shared" si="2"/>
        <v>-1</v>
      </c>
      <c r="L7" s="8">
        <v>0</v>
      </c>
      <c r="M7" s="12">
        <f t="shared" si="3"/>
        <v>0</v>
      </c>
    </row>
    <row r="8" spans="1:13" ht="26.4">
      <c r="A8" s="6" t="s">
        <v>915</v>
      </c>
      <c r="B8" s="6" t="s">
        <v>903</v>
      </c>
      <c r="C8" s="6" t="s">
        <v>916</v>
      </c>
      <c r="D8" s="7">
        <v>14</v>
      </c>
      <c r="E8" s="8">
        <v>37</v>
      </c>
      <c r="F8" s="8">
        <f t="shared" si="1"/>
        <v>518</v>
      </c>
      <c r="G8" s="8"/>
      <c r="H8" s="8">
        <v>100</v>
      </c>
      <c r="I8" s="8"/>
      <c r="J8" s="6"/>
      <c r="K8" s="8">
        <f t="shared" si="2"/>
        <v>63</v>
      </c>
      <c r="L8" s="8">
        <f t="shared" ref="L8:L12" si="4">H8-E8</f>
        <v>63</v>
      </c>
      <c r="M8" s="12">
        <f t="shared" si="3"/>
        <v>882</v>
      </c>
    </row>
    <row r="9" spans="1:13" ht="26.4">
      <c r="A9" s="6" t="s">
        <v>917</v>
      </c>
      <c r="B9" s="6" t="s">
        <v>903</v>
      </c>
      <c r="C9" s="6" t="s">
        <v>918</v>
      </c>
      <c r="D9" s="7">
        <v>375</v>
      </c>
      <c r="E9" s="8">
        <v>10</v>
      </c>
      <c r="F9" s="8">
        <f t="shared" si="1"/>
        <v>3750</v>
      </c>
      <c r="G9" s="9"/>
      <c r="H9" s="8">
        <v>10</v>
      </c>
      <c r="I9" s="8"/>
      <c r="J9" s="6"/>
      <c r="K9" s="8">
        <f t="shared" si="2"/>
        <v>0</v>
      </c>
      <c r="L9" s="8">
        <f t="shared" si="4"/>
        <v>0</v>
      </c>
      <c r="M9" s="12">
        <f t="shared" si="3"/>
        <v>0</v>
      </c>
    </row>
    <row r="10" spans="1:13" ht="26.4">
      <c r="A10" s="6" t="s">
        <v>919</v>
      </c>
      <c r="B10" s="6" t="s">
        <v>903</v>
      </c>
      <c r="C10" s="6" t="s">
        <v>920</v>
      </c>
      <c r="D10" s="7">
        <v>87</v>
      </c>
      <c r="E10" s="8">
        <v>35</v>
      </c>
      <c r="F10" s="8">
        <f t="shared" si="1"/>
        <v>3045</v>
      </c>
      <c r="G10" s="9"/>
      <c r="H10" s="8">
        <v>24</v>
      </c>
      <c r="I10" s="9"/>
      <c r="J10" s="6"/>
      <c r="K10" s="8">
        <f t="shared" si="2"/>
        <v>-11</v>
      </c>
      <c r="L10" s="8">
        <v>0</v>
      </c>
      <c r="M10" s="12">
        <f t="shared" si="3"/>
        <v>0</v>
      </c>
    </row>
    <row r="11" spans="1:13" ht="52.8">
      <c r="A11" s="6" t="s">
        <v>921</v>
      </c>
      <c r="B11" s="6" t="s">
        <v>903</v>
      </c>
      <c r="C11" s="6" t="s">
        <v>922</v>
      </c>
      <c r="D11" s="7">
        <v>25</v>
      </c>
      <c r="E11" s="8">
        <v>9</v>
      </c>
      <c r="F11" s="8">
        <f t="shared" si="1"/>
        <v>225</v>
      </c>
      <c r="G11" s="8"/>
      <c r="H11" s="8">
        <v>24</v>
      </c>
      <c r="I11" s="8"/>
      <c r="J11" s="6"/>
      <c r="K11" s="8">
        <f t="shared" si="2"/>
        <v>15</v>
      </c>
      <c r="L11" s="8">
        <f t="shared" si="4"/>
        <v>15</v>
      </c>
      <c r="M11" s="12">
        <f t="shared" si="3"/>
        <v>375</v>
      </c>
    </row>
    <row r="12" spans="1:13" ht="26.4">
      <c r="A12" s="6" t="s">
        <v>923</v>
      </c>
      <c r="B12" s="6" t="s">
        <v>903</v>
      </c>
      <c r="C12" s="6" t="s">
        <v>924</v>
      </c>
      <c r="D12" s="7">
        <v>48</v>
      </c>
      <c r="E12" s="8">
        <v>21</v>
      </c>
      <c r="F12" s="8">
        <f t="shared" si="1"/>
        <v>1008</v>
      </c>
      <c r="G12" s="9"/>
      <c r="H12" s="8">
        <v>24</v>
      </c>
      <c r="I12" s="9"/>
      <c r="J12" s="6"/>
      <c r="K12" s="8">
        <f t="shared" si="2"/>
        <v>3</v>
      </c>
      <c r="L12" s="8">
        <f t="shared" si="4"/>
        <v>3</v>
      </c>
      <c r="M12" s="12">
        <f t="shared" si="3"/>
        <v>144</v>
      </c>
    </row>
    <row r="13" spans="1:13" ht="26.4">
      <c r="A13" s="6" t="s">
        <v>925</v>
      </c>
      <c r="B13" s="6" t="s">
        <v>903</v>
      </c>
      <c r="C13" s="6" t="s">
        <v>926</v>
      </c>
      <c r="D13" s="7">
        <v>20</v>
      </c>
      <c r="E13" s="8">
        <v>21</v>
      </c>
      <c r="F13" s="8">
        <f t="shared" si="1"/>
        <v>420</v>
      </c>
      <c r="G13" s="9"/>
      <c r="H13" s="8">
        <v>10</v>
      </c>
      <c r="I13" s="8"/>
      <c r="J13" s="6"/>
      <c r="K13" s="8">
        <f t="shared" si="2"/>
        <v>-11</v>
      </c>
      <c r="L13" s="8">
        <v>0</v>
      </c>
      <c r="M13" s="12">
        <f t="shared" si="3"/>
        <v>0</v>
      </c>
    </row>
    <row r="14" spans="1:13" ht="26.4">
      <c r="A14" s="6" t="s">
        <v>927</v>
      </c>
      <c r="B14" s="6" t="s">
        <v>903</v>
      </c>
      <c r="C14" s="6" t="s">
        <v>928</v>
      </c>
      <c r="D14" s="7">
        <v>50</v>
      </c>
      <c r="E14" s="8">
        <v>2</v>
      </c>
      <c r="F14" s="8">
        <f t="shared" si="1"/>
        <v>100</v>
      </c>
      <c r="G14" s="9"/>
      <c r="H14" s="8">
        <v>10</v>
      </c>
      <c r="I14" s="9"/>
      <c r="J14" s="6"/>
      <c r="K14" s="8">
        <f t="shared" si="2"/>
        <v>8</v>
      </c>
      <c r="L14" s="8">
        <f t="shared" ref="L14:L19" si="5">H14-E14</f>
        <v>8</v>
      </c>
      <c r="M14" s="12">
        <f t="shared" si="3"/>
        <v>400</v>
      </c>
    </row>
    <row r="15" spans="1:13" ht="26.4">
      <c r="A15" s="6" t="s">
        <v>929</v>
      </c>
      <c r="B15" s="6" t="s">
        <v>903</v>
      </c>
      <c r="C15" s="6" t="s">
        <v>930</v>
      </c>
      <c r="D15" s="7">
        <v>780</v>
      </c>
      <c r="E15" s="8">
        <v>4</v>
      </c>
      <c r="F15" s="8">
        <f t="shared" si="1"/>
        <v>3120</v>
      </c>
      <c r="G15" s="9"/>
      <c r="H15" s="8">
        <v>5</v>
      </c>
      <c r="I15" s="9"/>
      <c r="J15" s="6"/>
      <c r="K15" s="8">
        <f t="shared" si="2"/>
        <v>1</v>
      </c>
      <c r="L15" s="8">
        <f t="shared" si="5"/>
        <v>1</v>
      </c>
      <c r="M15" s="12">
        <f t="shared" si="3"/>
        <v>780</v>
      </c>
    </row>
    <row r="16" spans="1:13" ht="26.4">
      <c r="A16" s="6" t="s">
        <v>931</v>
      </c>
      <c r="B16" s="6" t="s">
        <v>903</v>
      </c>
      <c r="C16" s="6" t="s">
        <v>932</v>
      </c>
      <c r="D16" s="7">
        <v>91</v>
      </c>
      <c r="E16" s="8">
        <v>28</v>
      </c>
      <c r="F16" s="8">
        <f t="shared" si="1"/>
        <v>2548</v>
      </c>
      <c r="G16" s="9"/>
      <c r="H16" s="8">
        <v>24</v>
      </c>
      <c r="I16" s="8"/>
      <c r="J16" s="6"/>
      <c r="K16" s="8">
        <f t="shared" si="2"/>
        <v>-4</v>
      </c>
      <c r="L16" s="8">
        <v>0</v>
      </c>
      <c r="M16" s="12">
        <f t="shared" si="3"/>
        <v>0</v>
      </c>
    </row>
    <row r="17" spans="1:13" ht="26.4">
      <c r="A17" s="6" t="s">
        <v>933</v>
      </c>
      <c r="B17" s="6" t="s">
        <v>903</v>
      </c>
      <c r="C17" s="6" t="s">
        <v>934</v>
      </c>
      <c r="D17" s="7">
        <v>16</v>
      </c>
      <c r="E17" s="8">
        <v>1050</v>
      </c>
      <c r="F17" s="8">
        <f t="shared" si="1"/>
        <v>16800</v>
      </c>
      <c r="G17" s="9"/>
      <c r="H17" s="8">
        <v>1000</v>
      </c>
      <c r="I17" s="9"/>
      <c r="J17" s="6"/>
      <c r="K17" s="8">
        <f t="shared" si="2"/>
        <v>-50</v>
      </c>
      <c r="L17" s="8">
        <v>0</v>
      </c>
      <c r="M17" s="12">
        <f t="shared" si="3"/>
        <v>0</v>
      </c>
    </row>
    <row r="18" spans="1:13" ht="26.4">
      <c r="A18" s="6" t="s">
        <v>935</v>
      </c>
      <c r="B18" s="6" t="s">
        <v>903</v>
      </c>
      <c r="C18" s="6" t="s">
        <v>936</v>
      </c>
      <c r="D18" s="7">
        <v>85</v>
      </c>
      <c r="E18" s="8">
        <v>19</v>
      </c>
      <c r="F18" s="8">
        <f t="shared" si="1"/>
        <v>1615</v>
      </c>
      <c r="G18" s="8"/>
      <c r="H18" s="8">
        <v>24</v>
      </c>
      <c r="I18" s="8"/>
      <c r="J18" s="6"/>
      <c r="K18" s="8">
        <f t="shared" si="2"/>
        <v>5</v>
      </c>
      <c r="L18" s="8">
        <f t="shared" si="5"/>
        <v>5</v>
      </c>
      <c r="M18" s="12">
        <f t="shared" si="3"/>
        <v>425</v>
      </c>
    </row>
    <row r="19" spans="1:13" ht="26.4">
      <c r="A19" s="6" t="s">
        <v>937</v>
      </c>
      <c r="B19" s="6" t="s">
        <v>903</v>
      </c>
      <c r="C19" s="6" t="s">
        <v>938</v>
      </c>
      <c r="D19" s="7">
        <v>5</v>
      </c>
      <c r="E19" s="8">
        <v>50</v>
      </c>
      <c r="F19" s="8">
        <f t="shared" si="1"/>
        <v>250</v>
      </c>
      <c r="G19" s="8"/>
      <c r="H19" s="8">
        <v>100</v>
      </c>
      <c r="I19" s="9"/>
      <c r="J19" s="6"/>
      <c r="K19" s="8">
        <f t="shared" si="2"/>
        <v>50</v>
      </c>
      <c r="L19" s="8">
        <f t="shared" si="5"/>
        <v>50</v>
      </c>
      <c r="M19" s="12">
        <f t="shared" si="3"/>
        <v>250</v>
      </c>
    </row>
    <row r="20" spans="1:13" ht="26.4">
      <c r="A20" s="6" t="s">
        <v>939</v>
      </c>
      <c r="B20" s="6" t="s">
        <v>903</v>
      </c>
      <c r="C20" s="6" t="s">
        <v>940</v>
      </c>
      <c r="D20" s="7">
        <v>15</v>
      </c>
      <c r="E20" s="8">
        <v>174</v>
      </c>
      <c r="F20" s="8">
        <f t="shared" si="1"/>
        <v>2610</v>
      </c>
      <c r="G20" s="9"/>
      <c r="H20" s="8">
        <v>60</v>
      </c>
      <c r="I20" s="8"/>
      <c r="J20" s="6"/>
      <c r="K20" s="8">
        <f t="shared" si="2"/>
        <v>-114</v>
      </c>
      <c r="L20" s="8">
        <v>0</v>
      </c>
      <c r="M20" s="12">
        <f t="shared" si="3"/>
        <v>0</v>
      </c>
    </row>
    <row r="21" spans="1:13" ht="26.4">
      <c r="A21" s="6" t="s">
        <v>941</v>
      </c>
      <c r="B21" s="6" t="s">
        <v>903</v>
      </c>
      <c r="C21" s="6" t="s">
        <v>942</v>
      </c>
      <c r="D21" s="7">
        <v>100</v>
      </c>
      <c r="E21" s="8">
        <v>21</v>
      </c>
      <c r="F21" s="8">
        <f t="shared" si="1"/>
        <v>2100</v>
      </c>
      <c r="G21" s="9"/>
      <c r="H21" s="8">
        <v>10</v>
      </c>
      <c r="I21" s="8"/>
      <c r="J21" s="6"/>
      <c r="K21" s="8">
        <f t="shared" si="2"/>
        <v>-11</v>
      </c>
      <c r="L21" s="8">
        <v>0</v>
      </c>
      <c r="M21" s="12">
        <f t="shared" si="3"/>
        <v>0</v>
      </c>
    </row>
    <row r="22" spans="1:13" ht="26.4">
      <c r="A22" s="6" t="s">
        <v>943</v>
      </c>
      <c r="B22" s="6" t="s">
        <v>903</v>
      </c>
      <c r="C22" s="6" t="s">
        <v>944</v>
      </c>
      <c r="D22" s="7">
        <v>200</v>
      </c>
      <c r="E22" s="8">
        <v>14</v>
      </c>
      <c r="F22" s="8">
        <f t="shared" si="1"/>
        <v>2800</v>
      </c>
      <c r="G22" s="8"/>
      <c r="H22" s="8">
        <v>10</v>
      </c>
      <c r="I22" s="8"/>
      <c r="J22" s="6"/>
      <c r="K22" s="8">
        <f t="shared" si="2"/>
        <v>-4</v>
      </c>
      <c r="L22" s="8">
        <v>0</v>
      </c>
      <c r="M22" s="12">
        <f t="shared" si="3"/>
        <v>0</v>
      </c>
    </row>
    <row r="23" spans="1:13" ht="26.4">
      <c r="A23" s="6" t="s">
        <v>945</v>
      </c>
      <c r="B23" s="6" t="s">
        <v>903</v>
      </c>
      <c r="C23" s="6" t="s">
        <v>946</v>
      </c>
      <c r="D23" s="7">
        <v>100</v>
      </c>
      <c r="E23" s="8">
        <v>1</v>
      </c>
      <c r="F23" s="8">
        <f t="shared" si="1"/>
        <v>100</v>
      </c>
      <c r="G23" s="9"/>
      <c r="H23" s="8">
        <v>1</v>
      </c>
      <c r="I23" s="9"/>
      <c r="J23" s="6"/>
      <c r="K23" s="8">
        <f t="shared" si="2"/>
        <v>0</v>
      </c>
      <c r="L23" s="8">
        <f t="shared" ref="L23:L26" si="6">H23-E23</f>
        <v>0</v>
      </c>
      <c r="M23" s="12">
        <f t="shared" si="3"/>
        <v>0</v>
      </c>
    </row>
    <row r="24" spans="1:13" ht="26.4">
      <c r="A24" s="6" t="s">
        <v>947</v>
      </c>
      <c r="B24" s="6" t="s">
        <v>903</v>
      </c>
      <c r="C24" s="6" t="s">
        <v>948</v>
      </c>
      <c r="D24" s="7">
        <v>720</v>
      </c>
      <c r="E24" s="8">
        <v>5</v>
      </c>
      <c r="F24" s="8">
        <f t="shared" si="1"/>
        <v>3600</v>
      </c>
      <c r="G24" s="9"/>
      <c r="H24" s="8">
        <v>5</v>
      </c>
      <c r="I24" s="9"/>
      <c r="J24" s="6"/>
      <c r="K24" s="8">
        <f t="shared" si="2"/>
        <v>0</v>
      </c>
      <c r="L24" s="8">
        <f t="shared" si="6"/>
        <v>0</v>
      </c>
      <c r="M24" s="12">
        <f t="shared" si="3"/>
        <v>0</v>
      </c>
    </row>
    <row r="25" spans="1:13" ht="26.4">
      <c r="A25" s="6" t="s">
        <v>949</v>
      </c>
      <c r="B25" s="6" t="s">
        <v>903</v>
      </c>
      <c r="C25" s="6" t="s">
        <v>950</v>
      </c>
      <c r="D25" s="7">
        <v>10</v>
      </c>
      <c r="E25" s="8">
        <v>2</v>
      </c>
      <c r="F25" s="8">
        <f t="shared" si="1"/>
        <v>20</v>
      </c>
      <c r="G25" s="9"/>
      <c r="H25" s="8">
        <v>12</v>
      </c>
      <c r="I25" s="8"/>
      <c r="J25" s="6"/>
      <c r="K25" s="8">
        <f t="shared" si="2"/>
        <v>10</v>
      </c>
      <c r="L25" s="8">
        <f t="shared" si="6"/>
        <v>10</v>
      </c>
      <c r="M25" s="12">
        <f t="shared" si="3"/>
        <v>100</v>
      </c>
    </row>
    <row r="26" spans="1:13" ht="26.4">
      <c r="A26" s="6" t="s">
        <v>951</v>
      </c>
      <c r="B26" s="6" t="s">
        <v>903</v>
      </c>
      <c r="C26" s="6" t="s">
        <v>952</v>
      </c>
      <c r="D26" s="7">
        <v>365</v>
      </c>
      <c r="E26" s="8">
        <v>6</v>
      </c>
      <c r="F26" s="8">
        <f t="shared" si="1"/>
        <v>2190</v>
      </c>
      <c r="G26" s="8"/>
      <c r="H26" s="8">
        <v>10</v>
      </c>
      <c r="I26" s="9"/>
      <c r="J26" s="6"/>
      <c r="K26" s="8">
        <f t="shared" si="2"/>
        <v>4</v>
      </c>
      <c r="L26" s="8">
        <f t="shared" si="6"/>
        <v>4</v>
      </c>
      <c r="M26" s="12">
        <f t="shared" si="3"/>
        <v>1460</v>
      </c>
    </row>
    <row r="27" spans="1:13" ht="26.4">
      <c r="A27" s="6" t="s">
        <v>953</v>
      </c>
      <c r="B27" s="6" t="s">
        <v>903</v>
      </c>
      <c r="C27" s="6" t="s">
        <v>954</v>
      </c>
      <c r="D27" s="7">
        <v>91</v>
      </c>
      <c r="E27" s="8">
        <v>34</v>
      </c>
      <c r="F27" s="8">
        <f t="shared" si="1"/>
        <v>3094</v>
      </c>
      <c r="G27" s="8"/>
      <c r="H27" s="8">
        <v>24</v>
      </c>
      <c r="I27" s="8"/>
      <c r="J27" s="6"/>
      <c r="K27" s="8">
        <f t="shared" si="2"/>
        <v>-10</v>
      </c>
      <c r="L27" s="8">
        <v>0</v>
      </c>
      <c r="M27" s="12">
        <f t="shared" si="3"/>
        <v>0</v>
      </c>
    </row>
    <row r="28" spans="1:13" ht="26.4">
      <c r="A28" s="6" t="s">
        <v>955</v>
      </c>
      <c r="B28" s="6" t="s">
        <v>903</v>
      </c>
      <c r="C28" s="6" t="s">
        <v>956</v>
      </c>
      <c r="D28" s="7">
        <v>615</v>
      </c>
      <c r="E28" s="8">
        <v>6</v>
      </c>
      <c r="F28" s="8">
        <f t="shared" si="1"/>
        <v>3690</v>
      </c>
      <c r="G28" s="9"/>
      <c r="H28" s="8">
        <v>5</v>
      </c>
      <c r="I28" s="8"/>
      <c r="J28" s="6"/>
      <c r="K28" s="8">
        <f t="shared" si="2"/>
        <v>-1</v>
      </c>
      <c r="L28" s="8">
        <v>0</v>
      </c>
      <c r="M28" s="12">
        <f t="shared" si="3"/>
        <v>0</v>
      </c>
    </row>
    <row r="29" spans="1:13" ht="26.4">
      <c r="A29" s="6" t="s">
        <v>957</v>
      </c>
      <c r="B29" s="6" t="s">
        <v>903</v>
      </c>
      <c r="C29" s="6" t="s">
        <v>958</v>
      </c>
      <c r="D29" s="7">
        <v>30</v>
      </c>
      <c r="E29" s="8">
        <v>41</v>
      </c>
      <c r="F29" s="8">
        <f t="shared" si="1"/>
        <v>1230</v>
      </c>
      <c r="G29" s="8"/>
      <c r="H29" s="8">
        <v>24</v>
      </c>
      <c r="I29" s="8"/>
      <c r="J29" s="6"/>
      <c r="K29" s="8">
        <f t="shared" si="2"/>
        <v>-17</v>
      </c>
      <c r="L29" s="8">
        <v>0</v>
      </c>
      <c r="M29" s="12">
        <f t="shared" si="3"/>
        <v>0</v>
      </c>
    </row>
    <row r="30" spans="1:13" ht="26.4">
      <c r="A30" s="6" t="s">
        <v>959</v>
      </c>
      <c r="B30" s="6" t="s">
        <v>903</v>
      </c>
      <c r="C30" s="6" t="s">
        <v>960</v>
      </c>
      <c r="D30" s="7">
        <v>150</v>
      </c>
      <c r="E30" s="8">
        <v>0</v>
      </c>
      <c r="F30" s="8">
        <f t="shared" si="1"/>
        <v>0</v>
      </c>
      <c r="G30" s="9"/>
      <c r="H30" s="8">
        <v>2</v>
      </c>
      <c r="I30" s="8"/>
      <c r="J30" s="6"/>
      <c r="K30" s="8">
        <f t="shared" si="2"/>
        <v>2</v>
      </c>
      <c r="L30" s="8">
        <f>H30-E30</f>
        <v>2</v>
      </c>
      <c r="M30" s="12">
        <f t="shared" si="3"/>
        <v>300</v>
      </c>
    </row>
    <row r="31" spans="1:13" ht="26.4">
      <c r="A31" s="6" t="s">
        <v>961</v>
      </c>
      <c r="B31" s="6" t="s">
        <v>903</v>
      </c>
      <c r="C31" s="6" t="s">
        <v>958</v>
      </c>
      <c r="D31" s="7">
        <v>4.2</v>
      </c>
      <c r="E31" s="8">
        <v>4020</v>
      </c>
      <c r="F31" s="8">
        <f t="shared" si="1"/>
        <v>16884</v>
      </c>
      <c r="G31" s="9"/>
      <c r="H31" s="8">
        <v>2500</v>
      </c>
      <c r="I31" s="8"/>
      <c r="J31" s="6"/>
      <c r="K31" s="8">
        <f t="shared" si="2"/>
        <v>-1520</v>
      </c>
      <c r="L31" s="8">
        <v>0</v>
      </c>
      <c r="M31" s="12">
        <f t="shared" si="3"/>
        <v>0</v>
      </c>
    </row>
    <row r="32" spans="1:13" ht="26.4">
      <c r="A32" s="6" t="s">
        <v>962</v>
      </c>
      <c r="B32" s="6" t="s">
        <v>903</v>
      </c>
      <c r="C32" s="6" t="s">
        <v>963</v>
      </c>
      <c r="D32" s="7">
        <v>90</v>
      </c>
      <c r="E32" s="8">
        <v>10</v>
      </c>
      <c r="F32" s="8">
        <f t="shared" si="1"/>
        <v>900</v>
      </c>
      <c r="G32" s="8"/>
      <c r="H32" s="8">
        <v>10</v>
      </c>
      <c r="I32" s="8"/>
      <c r="J32" s="6"/>
      <c r="K32" s="8">
        <f t="shared" si="2"/>
        <v>0</v>
      </c>
      <c r="L32" s="8">
        <f>H32-E32</f>
        <v>0</v>
      </c>
      <c r="M32" s="12">
        <f t="shared" si="3"/>
        <v>0</v>
      </c>
    </row>
    <row r="33" spans="1:13">
      <c r="A33" s="18"/>
      <c r="B33" s="18"/>
      <c r="C33" s="18"/>
      <c r="D33" s="18"/>
      <c r="E33" s="18"/>
      <c r="F33" s="19">
        <f>SUM(F2:F32)</f>
        <v>82957</v>
      </c>
      <c r="G33" s="18"/>
      <c r="H33" s="18"/>
      <c r="I33" s="18"/>
      <c r="J33" s="18"/>
      <c r="K33" s="18"/>
      <c r="L33" s="18"/>
      <c r="M33" s="20">
        <f>SUM(M2:M32)</f>
        <v>6851</v>
      </c>
    </row>
  </sheetData>
  <printOptions gridLines="1"/>
  <pageMargins left="0.23622047244094499" right="0.23622047244094499" top="0.68" bottom="0.42" header="0.31496062992126" footer="0.22"/>
  <pageSetup paperSize="9" scale="95" orientation="landscape" r:id="rId1"/>
  <headerFooter>
    <oddHeader>&amp;C&amp;F
&amp;A</oddHeader>
    <oddFooter>&amp;CPage &amp;P of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M50"/>
  <sheetViews>
    <sheetView view="pageBreakPreview" zoomScaleNormal="100" workbookViewId="0">
      <pane ySplit="1" topLeftCell="A11" activePane="bottomLeft" state="frozen"/>
      <selection pane="bottomLeft" sqref="A1:XFD1"/>
    </sheetView>
  </sheetViews>
  <sheetFormatPr defaultColWidth="9.109375" defaultRowHeight="14.4"/>
  <cols>
    <col min="1" max="1" width="33.33203125" customWidth="1"/>
    <col min="2" max="2" width="10.109375" customWidth="1"/>
    <col min="10" max="10" width="9.5546875"/>
  </cols>
  <sheetData>
    <row r="1" spans="1:13" s="2" customFormat="1" ht="67.05" customHeight="1">
      <c r="A1" s="92" t="s">
        <v>0</v>
      </c>
      <c r="B1" s="92" t="s">
        <v>1</v>
      </c>
      <c r="C1" s="92" t="s">
        <v>2</v>
      </c>
      <c r="D1" s="93" t="s">
        <v>3</v>
      </c>
      <c r="E1" s="92" t="s">
        <v>4</v>
      </c>
      <c r="F1" s="92" t="s">
        <v>5</v>
      </c>
      <c r="G1" s="95" t="s">
        <v>6</v>
      </c>
      <c r="H1" s="95" t="s">
        <v>7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</row>
    <row r="2" spans="1:13" ht="26.4">
      <c r="A2" s="6" t="s">
        <v>964</v>
      </c>
      <c r="B2" s="6" t="s">
        <v>965</v>
      </c>
      <c r="C2" s="6" t="s">
        <v>966</v>
      </c>
      <c r="D2" s="7">
        <v>23</v>
      </c>
      <c r="E2" s="8">
        <v>20</v>
      </c>
      <c r="F2" s="8">
        <f>D2*E2</f>
        <v>460</v>
      </c>
      <c r="G2" s="9"/>
      <c r="H2" s="8">
        <v>20</v>
      </c>
      <c r="I2" s="9"/>
      <c r="J2" s="6"/>
      <c r="K2" s="8">
        <f>H2+I2-E2-G2</f>
        <v>0</v>
      </c>
      <c r="L2" s="8">
        <f>H2-E2</f>
        <v>0</v>
      </c>
      <c r="M2" s="12">
        <f t="shared" ref="M2:M27" si="0">L2*D2</f>
        <v>0</v>
      </c>
    </row>
    <row r="3" spans="1:13" ht="26.4">
      <c r="A3" s="6" t="s">
        <v>967</v>
      </c>
      <c r="B3" s="6" t="s">
        <v>965</v>
      </c>
      <c r="C3" s="6" t="s">
        <v>966</v>
      </c>
      <c r="D3" s="7">
        <v>20</v>
      </c>
      <c r="E3" s="8">
        <v>49</v>
      </c>
      <c r="F3" s="8">
        <f t="shared" ref="F3:F49" si="1">D3*E3</f>
        <v>980</v>
      </c>
      <c r="G3" s="9"/>
      <c r="H3" s="8">
        <v>48</v>
      </c>
      <c r="I3" s="9"/>
      <c r="J3" s="6"/>
      <c r="K3" s="8">
        <f t="shared" ref="K3:K49" si="2">H3+I3-E3-G3</f>
        <v>-1</v>
      </c>
      <c r="L3" s="8">
        <v>0</v>
      </c>
      <c r="M3" s="12">
        <f t="shared" si="0"/>
        <v>0</v>
      </c>
    </row>
    <row r="4" spans="1:13" ht="26.4">
      <c r="A4" s="6" t="s">
        <v>968</v>
      </c>
      <c r="B4" s="6" t="s">
        <v>965</v>
      </c>
      <c r="C4" s="6" t="s">
        <v>966</v>
      </c>
      <c r="D4" s="7">
        <v>27</v>
      </c>
      <c r="E4" s="8">
        <v>30</v>
      </c>
      <c r="F4" s="8">
        <f t="shared" si="1"/>
        <v>810</v>
      </c>
      <c r="G4" s="9"/>
      <c r="H4" s="8">
        <v>20</v>
      </c>
      <c r="I4" s="9"/>
      <c r="J4" s="6"/>
      <c r="K4" s="8">
        <f t="shared" si="2"/>
        <v>-10</v>
      </c>
      <c r="L4" s="8">
        <v>0</v>
      </c>
      <c r="M4" s="12">
        <f t="shared" si="0"/>
        <v>0</v>
      </c>
    </row>
    <row r="5" spans="1:13" ht="26.4">
      <c r="A5" s="6" t="s">
        <v>969</v>
      </c>
      <c r="B5" s="6" t="s">
        <v>965</v>
      </c>
      <c r="C5" s="6" t="s">
        <v>966</v>
      </c>
      <c r="D5" s="7">
        <v>40</v>
      </c>
      <c r="E5" s="8">
        <v>45</v>
      </c>
      <c r="F5" s="8">
        <f t="shared" si="1"/>
        <v>1800</v>
      </c>
      <c r="G5" s="9"/>
      <c r="H5" s="8">
        <v>36</v>
      </c>
      <c r="I5" s="9"/>
      <c r="J5" s="6"/>
      <c r="K5" s="8">
        <f t="shared" si="2"/>
        <v>-9</v>
      </c>
      <c r="L5" s="8">
        <v>0</v>
      </c>
      <c r="M5" s="12">
        <f t="shared" si="0"/>
        <v>0</v>
      </c>
    </row>
    <row r="6" spans="1:13" ht="26.4">
      <c r="A6" s="6" t="s">
        <v>970</v>
      </c>
      <c r="B6" s="6" t="s">
        <v>965</v>
      </c>
      <c r="C6" s="6" t="s">
        <v>971</v>
      </c>
      <c r="D6" s="7">
        <v>55</v>
      </c>
      <c r="E6" s="8">
        <v>40</v>
      </c>
      <c r="F6" s="8">
        <f t="shared" si="1"/>
        <v>2200</v>
      </c>
      <c r="G6" s="9"/>
      <c r="H6" s="8">
        <v>30</v>
      </c>
      <c r="I6" s="9"/>
      <c r="J6" s="6"/>
      <c r="K6" s="8">
        <f t="shared" si="2"/>
        <v>-10</v>
      </c>
      <c r="L6" s="8">
        <v>0</v>
      </c>
      <c r="M6" s="12">
        <f t="shared" si="0"/>
        <v>0</v>
      </c>
    </row>
    <row r="7" spans="1:13" ht="26.4">
      <c r="A7" s="6" t="s">
        <v>972</v>
      </c>
      <c r="B7" s="6" t="s">
        <v>965</v>
      </c>
      <c r="C7" s="6" t="s">
        <v>973</v>
      </c>
      <c r="D7" s="7">
        <v>50</v>
      </c>
      <c r="E7" s="8">
        <v>24</v>
      </c>
      <c r="F7" s="8">
        <f t="shared" si="1"/>
        <v>1200</v>
      </c>
      <c r="G7" s="9"/>
      <c r="H7" s="8">
        <v>24</v>
      </c>
      <c r="I7" s="9"/>
      <c r="J7" s="6"/>
      <c r="K7" s="8">
        <f t="shared" si="2"/>
        <v>0</v>
      </c>
      <c r="L7" s="8">
        <f>H7-E7</f>
        <v>0</v>
      </c>
      <c r="M7" s="12">
        <f t="shared" si="0"/>
        <v>0</v>
      </c>
    </row>
    <row r="8" spans="1:13" ht="26.4">
      <c r="A8" s="6" t="s">
        <v>974</v>
      </c>
      <c r="B8" s="6" t="s">
        <v>965</v>
      </c>
      <c r="C8" s="6" t="s">
        <v>975</v>
      </c>
      <c r="D8" s="7">
        <v>150</v>
      </c>
      <c r="E8" s="8">
        <v>10</v>
      </c>
      <c r="F8" s="8">
        <f t="shared" si="1"/>
        <v>1500</v>
      </c>
      <c r="G8" s="9"/>
      <c r="H8" s="8">
        <v>5</v>
      </c>
      <c r="I8" s="9"/>
      <c r="J8" s="6"/>
      <c r="K8" s="8">
        <f t="shared" si="2"/>
        <v>-5</v>
      </c>
      <c r="L8" s="8">
        <v>0</v>
      </c>
      <c r="M8" s="12">
        <f t="shared" si="0"/>
        <v>0</v>
      </c>
    </row>
    <row r="9" spans="1:13" ht="26.4">
      <c r="A9" s="6" t="s">
        <v>976</v>
      </c>
      <c r="B9" s="6" t="s">
        <v>965</v>
      </c>
      <c r="C9" s="6" t="s">
        <v>977</v>
      </c>
      <c r="D9" s="7">
        <v>150</v>
      </c>
      <c r="E9" s="8">
        <v>7</v>
      </c>
      <c r="F9" s="8">
        <f t="shared" si="1"/>
        <v>1050</v>
      </c>
      <c r="G9" s="9"/>
      <c r="H9" s="8">
        <v>5</v>
      </c>
      <c r="I9" s="9"/>
      <c r="J9" s="6"/>
      <c r="K9" s="8">
        <f t="shared" si="2"/>
        <v>-2</v>
      </c>
      <c r="L9" s="8">
        <v>0</v>
      </c>
      <c r="M9" s="12">
        <f t="shared" si="0"/>
        <v>0</v>
      </c>
    </row>
    <row r="10" spans="1:13" ht="26.4">
      <c r="A10" s="6" t="s">
        <v>978</v>
      </c>
      <c r="B10" s="6" t="s">
        <v>965</v>
      </c>
      <c r="C10" s="6" t="s">
        <v>979</v>
      </c>
      <c r="D10" s="7">
        <v>10</v>
      </c>
      <c r="E10" s="8">
        <v>30</v>
      </c>
      <c r="F10" s="8">
        <f t="shared" si="1"/>
        <v>300</v>
      </c>
      <c r="G10" s="9"/>
      <c r="H10" s="8">
        <v>20</v>
      </c>
      <c r="I10" s="9"/>
      <c r="J10" s="6"/>
      <c r="K10" s="8">
        <f t="shared" si="2"/>
        <v>-10</v>
      </c>
      <c r="L10" s="8">
        <v>0</v>
      </c>
      <c r="M10" s="12">
        <f t="shared" si="0"/>
        <v>0</v>
      </c>
    </row>
    <row r="11" spans="1:13" ht="26.4">
      <c r="A11" s="6" t="s">
        <v>980</v>
      </c>
      <c r="B11" s="6" t="s">
        <v>965</v>
      </c>
      <c r="C11" s="6" t="s">
        <v>981</v>
      </c>
      <c r="D11" s="7">
        <v>30</v>
      </c>
      <c r="E11" s="8">
        <v>46</v>
      </c>
      <c r="F11" s="8">
        <f t="shared" si="1"/>
        <v>1380</v>
      </c>
      <c r="G11" s="9"/>
      <c r="H11" s="8">
        <v>30</v>
      </c>
      <c r="I11" s="9"/>
      <c r="J11" s="6"/>
      <c r="K11" s="8">
        <f t="shared" si="2"/>
        <v>-16</v>
      </c>
      <c r="L11" s="8">
        <v>0</v>
      </c>
      <c r="M11" s="12">
        <f t="shared" si="0"/>
        <v>0</v>
      </c>
    </row>
    <row r="12" spans="1:13" ht="26.4">
      <c r="A12" s="6" t="s">
        <v>982</v>
      </c>
      <c r="B12" s="6" t="s">
        <v>965</v>
      </c>
      <c r="C12" s="6" t="s">
        <v>983</v>
      </c>
      <c r="D12" s="7">
        <v>180</v>
      </c>
      <c r="E12" s="8">
        <v>3</v>
      </c>
      <c r="F12" s="8">
        <f t="shared" si="1"/>
        <v>540</v>
      </c>
      <c r="G12" s="9"/>
      <c r="H12" s="8">
        <v>5</v>
      </c>
      <c r="I12" s="9"/>
      <c r="J12" s="6"/>
      <c r="K12" s="8">
        <f t="shared" si="2"/>
        <v>2</v>
      </c>
      <c r="L12" s="8">
        <f t="shared" ref="L12:L15" si="3">H12-E12</f>
        <v>2</v>
      </c>
      <c r="M12" s="12">
        <f t="shared" si="0"/>
        <v>360</v>
      </c>
    </row>
    <row r="13" spans="1:13" ht="26.4">
      <c r="A13" s="6" t="s">
        <v>984</v>
      </c>
      <c r="B13" s="6" t="s">
        <v>965</v>
      </c>
      <c r="C13" s="6" t="s">
        <v>985</v>
      </c>
      <c r="D13" s="7">
        <v>50</v>
      </c>
      <c r="E13" s="8">
        <v>10</v>
      </c>
      <c r="F13" s="8">
        <f t="shared" si="1"/>
        <v>500</v>
      </c>
      <c r="G13" s="9"/>
      <c r="H13" s="8">
        <v>10</v>
      </c>
      <c r="I13" s="9"/>
      <c r="J13" s="6"/>
      <c r="K13" s="8">
        <f t="shared" si="2"/>
        <v>0</v>
      </c>
      <c r="L13" s="8">
        <f t="shared" si="3"/>
        <v>0</v>
      </c>
      <c r="M13" s="12">
        <f t="shared" si="0"/>
        <v>0</v>
      </c>
    </row>
    <row r="14" spans="1:13" ht="39.6">
      <c r="A14" s="6" t="s">
        <v>986</v>
      </c>
      <c r="B14" s="6" t="s">
        <v>965</v>
      </c>
      <c r="C14" s="6" t="s">
        <v>987</v>
      </c>
      <c r="D14" s="7">
        <v>350</v>
      </c>
      <c r="E14" s="8">
        <v>6</v>
      </c>
      <c r="F14" s="8">
        <f t="shared" si="1"/>
        <v>2100</v>
      </c>
      <c r="G14" s="9"/>
      <c r="H14" s="8">
        <v>5</v>
      </c>
      <c r="I14" s="9"/>
      <c r="J14" s="6"/>
      <c r="K14" s="8">
        <f t="shared" si="2"/>
        <v>-1</v>
      </c>
      <c r="L14" s="8">
        <v>0</v>
      </c>
      <c r="M14" s="12">
        <f t="shared" si="0"/>
        <v>0</v>
      </c>
    </row>
    <row r="15" spans="1:13" ht="26.4">
      <c r="A15" s="6" t="s">
        <v>988</v>
      </c>
      <c r="B15" s="6" t="s">
        <v>965</v>
      </c>
      <c r="C15" s="6" t="s">
        <v>989</v>
      </c>
      <c r="D15" s="7">
        <v>18</v>
      </c>
      <c r="E15" s="8">
        <v>24</v>
      </c>
      <c r="F15" s="8">
        <f t="shared" si="1"/>
        <v>432</v>
      </c>
      <c r="G15" s="9"/>
      <c r="H15" s="8">
        <v>30</v>
      </c>
      <c r="I15" s="9"/>
      <c r="J15" s="6"/>
      <c r="K15" s="8">
        <f t="shared" si="2"/>
        <v>6</v>
      </c>
      <c r="L15" s="8">
        <f t="shared" si="3"/>
        <v>6</v>
      </c>
      <c r="M15" s="12">
        <f t="shared" si="0"/>
        <v>108</v>
      </c>
    </row>
    <row r="16" spans="1:13" ht="26.4">
      <c r="A16" s="6" t="s">
        <v>990</v>
      </c>
      <c r="B16" s="6" t="s">
        <v>965</v>
      </c>
      <c r="C16" s="6" t="s">
        <v>991</v>
      </c>
      <c r="D16" s="7">
        <v>6</v>
      </c>
      <c r="E16" s="8">
        <v>254</v>
      </c>
      <c r="F16" s="8">
        <f t="shared" si="1"/>
        <v>1524</v>
      </c>
      <c r="G16" s="9"/>
      <c r="H16" s="8">
        <v>200</v>
      </c>
      <c r="I16" s="9"/>
      <c r="J16" s="6"/>
      <c r="K16" s="8">
        <f t="shared" si="2"/>
        <v>-54</v>
      </c>
      <c r="L16" s="8">
        <v>0</v>
      </c>
      <c r="M16" s="12">
        <f t="shared" si="0"/>
        <v>0</v>
      </c>
    </row>
    <row r="17" spans="1:13" ht="26.4">
      <c r="A17" s="6" t="s">
        <v>992</v>
      </c>
      <c r="B17" s="6" t="s">
        <v>965</v>
      </c>
      <c r="C17" s="6" t="s">
        <v>993</v>
      </c>
      <c r="D17" s="7">
        <v>45</v>
      </c>
      <c r="E17" s="8">
        <v>8</v>
      </c>
      <c r="F17" s="8">
        <f t="shared" si="1"/>
        <v>360</v>
      </c>
      <c r="G17" s="9"/>
      <c r="H17" s="8">
        <v>10</v>
      </c>
      <c r="I17" s="9"/>
      <c r="J17" s="6"/>
      <c r="K17" s="8">
        <f t="shared" si="2"/>
        <v>2</v>
      </c>
      <c r="L17" s="8">
        <f t="shared" ref="L17:L20" si="4">H17-E17</f>
        <v>2</v>
      </c>
      <c r="M17" s="12">
        <f t="shared" si="0"/>
        <v>90</v>
      </c>
    </row>
    <row r="18" spans="1:13" ht="26.4">
      <c r="A18" s="6" t="s">
        <v>994</v>
      </c>
      <c r="B18" s="6" t="s">
        <v>965</v>
      </c>
      <c r="C18" s="6" t="s">
        <v>995</v>
      </c>
      <c r="D18" s="7">
        <v>18</v>
      </c>
      <c r="E18" s="8">
        <v>29</v>
      </c>
      <c r="F18" s="8">
        <f t="shared" si="1"/>
        <v>522</v>
      </c>
      <c r="G18" s="9"/>
      <c r="H18" s="8">
        <v>30</v>
      </c>
      <c r="I18" s="8"/>
      <c r="J18" s="6"/>
      <c r="K18" s="8">
        <f t="shared" si="2"/>
        <v>1</v>
      </c>
      <c r="L18" s="8">
        <f t="shared" si="4"/>
        <v>1</v>
      </c>
      <c r="M18" s="12">
        <f t="shared" si="0"/>
        <v>18</v>
      </c>
    </row>
    <row r="19" spans="1:13" ht="39.6">
      <c r="A19" s="6" t="s">
        <v>996</v>
      </c>
      <c r="B19" s="6" t="s">
        <v>965</v>
      </c>
      <c r="C19" s="6" t="s">
        <v>997</v>
      </c>
      <c r="D19" s="7">
        <v>250</v>
      </c>
      <c r="E19" s="8">
        <v>8</v>
      </c>
      <c r="F19" s="8">
        <f t="shared" si="1"/>
        <v>2000</v>
      </c>
      <c r="G19" s="9"/>
      <c r="H19" s="8">
        <v>10</v>
      </c>
      <c r="I19" s="9"/>
      <c r="J19" s="6"/>
      <c r="K19" s="8">
        <f t="shared" si="2"/>
        <v>2</v>
      </c>
      <c r="L19" s="8">
        <f t="shared" si="4"/>
        <v>2</v>
      </c>
      <c r="M19" s="12">
        <f t="shared" si="0"/>
        <v>500</v>
      </c>
    </row>
    <row r="20" spans="1:13" ht="26.4">
      <c r="A20" s="6" t="s">
        <v>998</v>
      </c>
      <c r="B20" s="6" t="s">
        <v>965</v>
      </c>
      <c r="C20" s="6" t="s">
        <v>999</v>
      </c>
      <c r="D20" s="7">
        <v>380</v>
      </c>
      <c r="E20" s="8">
        <v>5</v>
      </c>
      <c r="F20" s="8">
        <f t="shared" si="1"/>
        <v>1900</v>
      </c>
      <c r="G20" s="9"/>
      <c r="H20" s="8">
        <v>5</v>
      </c>
      <c r="I20" s="9"/>
      <c r="J20" s="6"/>
      <c r="K20" s="8">
        <f t="shared" si="2"/>
        <v>0</v>
      </c>
      <c r="L20" s="8">
        <f t="shared" si="4"/>
        <v>0</v>
      </c>
      <c r="M20" s="12">
        <f t="shared" si="0"/>
        <v>0</v>
      </c>
    </row>
    <row r="21" spans="1:13" ht="26.4">
      <c r="A21" s="6" t="s">
        <v>1000</v>
      </c>
      <c r="B21" s="6" t="s">
        <v>965</v>
      </c>
      <c r="C21" s="6" t="s">
        <v>1001</v>
      </c>
      <c r="D21" s="7">
        <v>570</v>
      </c>
      <c r="E21" s="8">
        <v>10</v>
      </c>
      <c r="F21" s="8">
        <f t="shared" si="1"/>
        <v>5700</v>
      </c>
      <c r="G21" s="9"/>
      <c r="H21" s="8">
        <v>5</v>
      </c>
      <c r="I21" s="9"/>
      <c r="J21" s="6"/>
      <c r="K21" s="8">
        <f t="shared" si="2"/>
        <v>-5</v>
      </c>
      <c r="L21" s="8">
        <v>0</v>
      </c>
      <c r="M21" s="12">
        <f t="shared" si="0"/>
        <v>0</v>
      </c>
    </row>
    <row r="22" spans="1:13" ht="26.4">
      <c r="A22" s="6" t="s">
        <v>1000</v>
      </c>
      <c r="B22" s="6" t="s">
        <v>965</v>
      </c>
      <c r="C22" s="6" t="s">
        <v>1002</v>
      </c>
      <c r="D22" s="7">
        <v>850</v>
      </c>
      <c r="E22" s="8">
        <v>0</v>
      </c>
      <c r="F22" s="8">
        <f t="shared" si="1"/>
        <v>0</v>
      </c>
      <c r="G22" s="9"/>
      <c r="H22" s="8">
        <v>5</v>
      </c>
      <c r="I22" s="9"/>
      <c r="J22" s="6"/>
      <c r="K22" s="8">
        <f t="shared" si="2"/>
        <v>5</v>
      </c>
      <c r="L22" s="8">
        <f t="shared" ref="L22:L26" si="5">H22-E22</f>
        <v>5</v>
      </c>
      <c r="M22" s="12">
        <f t="shared" si="0"/>
        <v>4250</v>
      </c>
    </row>
    <row r="23" spans="1:13" ht="26.4">
      <c r="A23" s="6" t="s">
        <v>1003</v>
      </c>
      <c r="B23" s="6" t="s">
        <v>965</v>
      </c>
      <c r="C23" s="6" t="s">
        <v>1004</v>
      </c>
      <c r="D23" s="7">
        <v>270</v>
      </c>
      <c r="E23" s="8">
        <v>20</v>
      </c>
      <c r="F23" s="8">
        <f t="shared" si="1"/>
        <v>5400</v>
      </c>
      <c r="G23" s="9"/>
      <c r="H23" s="8">
        <v>80</v>
      </c>
      <c r="I23" s="8"/>
      <c r="J23" s="6"/>
      <c r="K23" s="8">
        <f t="shared" si="2"/>
        <v>60</v>
      </c>
      <c r="L23" s="8">
        <f t="shared" si="5"/>
        <v>60</v>
      </c>
      <c r="M23" s="12">
        <f t="shared" si="0"/>
        <v>16200</v>
      </c>
    </row>
    <row r="24" spans="1:13" ht="26.4">
      <c r="A24" s="6" t="s">
        <v>1003</v>
      </c>
      <c r="B24" s="6" t="s">
        <v>965</v>
      </c>
      <c r="C24" s="6" t="s">
        <v>1005</v>
      </c>
      <c r="D24" s="7">
        <v>380</v>
      </c>
      <c r="E24" s="8">
        <v>27</v>
      </c>
      <c r="F24" s="8">
        <f t="shared" si="1"/>
        <v>10260</v>
      </c>
      <c r="G24" s="9"/>
      <c r="H24" s="8">
        <v>5</v>
      </c>
      <c r="I24" s="9"/>
      <c r="J24" s="6"/>
      <c r="K24" s="8">
        <f t="shared" si="2"/>
        <v>-22</v>
      </c>
      <c r="L24" s="8">
        <v>0</v>
      </c>
      <c r="M24" s="12">
        <f t="shared" si="0"/>
        <v>0</v>
      </c>
    </row>
    <row r="25" spans="1:13" ht="26.4">
      <c r="A25" s="6" t="s">
        <v>1006</v>
      </c>
      <c r="B25" s="6" t="s">
        <v>965</v>
      </c>
      <c r="C25" s="6" t="s">
        <v>1007</v>
      </c>
      <c r="D25" s="7">
        <v>150</v>
      </c>
      <c r="E25" s="8">
        <v>20</v>
      </c>
      <c r="F25" s="8">
        <f t="shared" si="1"/>
        <v>3000</v>
      </c>
      <c r="G25" s="9"/>
      <c r="H25" s="8">
        <v>20</v>
      </c>
      <c r="I25" s="9"/>
      <c r="J25" s="6"/>
      <c r="K25" s="8">
        <f t="shared" si="2"/>
        <v>0</v>
      </c>
      <c r="L25" s="8">
        <f t="shared" si="5"/>
        <v>0</v>
      </c>
      <c r="M25" s="12">
        <f t="shared" si="0"/>
        <v>0</v>
      </c>
    </row>
    <row r="26" spans="1:13" ht="52.8">
      <c r="A26" s="6" t="s">
        <v>1008</v>
      </c>
      <c r="B26" s="6" t="s">
        <v>965</v>
      </c>
      <c r="C26" s="6" t="s">
        <v>1009</v>
      </c>
      <c r="D26" s="7">
        <v>3</v>
      </c>
      <c r="E26" s="8">
        <v>77</v>
      </c>
      <c r="F26" s="8">
        <f t="shared" si="1"/>
        <v>231</v>
      </c>
      <c r="G26" s="8"/>
      <c r="H26" s="8">
        <v>100</v>
      </c>
      <c r="I26" s="8"/>
      <c r="J26" s="6"/>
      <c r="K26" s="8">
        <f t="shared" si="2"/>
        <v>23</v>
      </c>
      <c r="L26" s="8">
        <f t="shared" si="5"/>
        <v>23</v>
      </c>
      <c r="M26" s="12">
        <f t="shared" si="0"/>
        <v>69</v>
      </c>
    </row>
    <row r="27" spans="1:13" ht="52.8">
      <c r="A27" s="6" t="s">
        <v>1010</v>
      </c>
      <c r="B27" s="6" t="s">
        <v>965</v>
      </c>
      <c r="C27" s="6" t="s">
        <v>1011</v>
      </c>
      <c r="D27" s="7">
        <v>3</v>
      </c>
      <c r="E27" s="8">
        <v>249</v>
      </c>
      <c r="F27" s="8">
        <f t="shared" si="1"/>
        <v>747</v>
      </c>
      <c r="G27" s="9"/>
      <c r="H27" s="8">
        <v>200</v>
      </c>
      <c r="I27" s="8"/>
      <c r="J27" s="6"/>
      <c r="K27" s="8">
        <f t="shared" si="2"/>
        <v>-49</v>
      </c>
      <c r="L27" s="8">
        <v>0</v>
      </c>
      <c r="M27" s="12">
        <f t="shared" si="0"/>
        <v>0</v>
      </c>
    </row>
    <row r="28" spans="1:13" ht="52.8">
      <c r="A28" s="6" t="s">
        <v>1012</v>
      </c>
      <c r="B28" s="6" t="s">
        <v>965</v>
      </c>
      <c r="C28" s="6" t="s">
        <v>1013</v>
      </c>
      <c r="D28" s="7">
        <v>3</v>
      </c>
      <c r="E28" s="8">
        <v>109</v>
      </c>
      <c r="F28" s="8">
        <f t="shared" si="1"/>
        <v>327</v>
      </c>
      <c r="G28" s="9"/>
      <c r="H28" s="8">
        <v>100</v>
      </c>
      <c r="I28" s="8"/>
      <c r="J28" s="6"/>
      <c r="K28" s="8">
        <f t="shared" si="2"/>
        <v>-9</v>
      </c>
      <c r="L28" s="8">
        <v>0</v>
      </c>
      <c r="M28" s="12">
        <f t="shared" ref="M28:M49" si="6">L28*D28</f>
        <v>0</v>
      </c>
    </row>
    <row r="29" spans="1:13" ht="26.4">
      <c r="A29" s="6" t="s">
        <v>1014</v>
      </c>
      <c r="B29" s="6" t="s">
        <v>965</v>
      </c>
      <c r="C29" s="6" t="s">
        <v>1015</v>
      </c>
      <c r="D29" s="7">
        <v>40</v>
      </c>
      <c r="E29" s="8">
        <v>12</v>
      </c>
      <c r="F29" s="8">
        <f t="shared" si="1"/>
        <v>480</v>
      </c>
      <c r="G29" s="8"/>
      <c r="H29" s="8">
        <v>20</v>
      </c>
      <c r="I29" s="8"/>
      <c r="J29" s="6"/>
      <c r="K29" s="8">
        <f t="shared" si="2"/>
        <v>8</v>
      </c>
      <c r="L29" s="8">
        <f>H29-E29</f>
        <v>8</v>
      </c>
      <c r="M29" s="12">
        <f t="shared" si="6"/>
        <v>320</v>
      </c>
    </row>
    <row r="30" spans="1:13" ht="26.4">
      <c r="A30" s="6" t="s">
        <v>1016</v>
      </c>
      <c r="B30" s="6" t="s">
        <v>965</v>
      </c>
      <c r="C30" s="6" t="s">
        <v>1017</v>
      </c>
      <c r="D30" s="7">
        <v>5</v>
      </c>
      <c r="E30" s="8">
        <v>335</v>
      </c>
      <c r="F30" s="8">
        <f t="shared" si="1"/>
        <v>1675</v>
      </c>
      <c r="G30" s="9"/>
      <c r="H30" s="8">
        <v>300</v>
      </c>
      <c r="I30" s="9"/>
      <c r="J30" s="6"/>
      <c r="K30" s="8">
        <f t="shared" si="2"/>
        <v>-35</v>
      </c>
      <c r="L30" s="8">
        <v>0</v>
      </c>
      <c r="M30" s="12">
        <f t="shared" si="6"/>
        <v>0</v>
      </c>
    </row>
    <row r="31" spans="1:13" ht="39.6">
      <c r="A31" s="6" t="s">
        <v>1018</v>
      </c>
      <c r="B31" s="6" t="s">
        <v>965</v>
      </c>
      <c r="C31" s="6" t="s">
        <v>1019</v>
      </c>
      <c r="D31" s="7">
        <v>15</v>
      </c>
      <c r="E31" s="8">
        <v>54</v>
      </c>
      <c r="F31" s="8">
        <f t="shared" si="1"/>
        <v>810</v>
      </c>
      <c r="G31" s="9"/>
      <c r="H31" s="8">
        <v>30</v>
      </c>
      <c r="I31" s="8"/>
      <c r="J31" s="6"/>
      <c r="K31" s="8">
        <f t="shared" si="2"/>
        <v>-24</v>
      </c>
      <c r="L31" s="8">
        <v>0</v>
      </c>
      <c r="M31" s="12">
        <f t="shared" si="6"/>
        <v>0</v>
      </c>
    </row>
    <row r="32" spans="1:13" ht="39.6">
      <c r="A32" s="6" t="s">
        <v>1020</v>
      </c>
      <c r="B32" s="6" t="s">
        <v>965</v>
      </c>
      <c r="C32" s="6" t="s">
        <v>1021</v>
      </c>
      <c r="D32" s="7">
        <v>15</v>
      </c>
      <c r="E32" s="8">
        <v>40</v>
      </c>
      <c r="F32" s="8">
        <f t="shared" si="1"/>
        <v>600</v>
      </c>
      <c r="G32" s="9"/>
      <c r="H32" s="8">
        <v>30</v>
      </c>
      <c r="I32" s="8"/>
      <c r="J32" s="6"/>
      <c r="K32" s="8">
        <f t="shared" si="2"/>
        <v>-10</v>
      </c>
      <c r="L32" s="8">
        <v>0</v>
      </c>
      <c r="M32" s="12">
        <f t="shared" si="6"/>
        <v>0</v>
      </c>
    </row>
    <row r="33" spans="1:13" ht="26.4">
      <c r="A33" s="6" t="s">
        <v>1022</v>
      </c>
      <c r="B33" s="6" t="s">
        <v>965</v>
      </c>
      <c r="C33" s="6" t="s">
        <v>1023</v>
      </c>
      <c r="D33" s="7">
        <v>6</v>
      </c>
      <c r="E33" s="8">
        <v>385</v>
      </c>
      <c r="F33" s="8">
        <f t="shared" si="1"/>
        <v>2310</v>
      </c>
      <c r="G33" s="9"/>
      <c r="H33" s="8">
        <v>200</v>
      </c>
      <c r="I33" s="9"/>
      <c r="J33" s="6"/>
      <c r="K33" s="8">
        <f t="shared" si="2"/>
        <v>-185</v>
      </c>
      <c r="L33" s="8">
        <v>0</v>
      </c>
      <c r="M33" s="12">
        <f t="shared" si="6"/>
        <v>0</v>
      </c>
    </row>
    <row r="34" spans="1:13" ht="26.4">
      <c r="A34" s="6" t="s">
        <v>1022</v>
      </c>
      <c r="B34" s="6" t="s">
        <v>965</v>
      </c>
      <c r="C34" s="6" t="s">
        <v>1024</v>
      </c>
      <c r="D34" s="7">
        <v>6</v>
      </c>
      <c r="E34" s="8">
        <v>200</v>
      </c>
      <c r="F34" s="8">
        <f t="shared" si="1"/>
        <v>1200</v>
      </c>
      <c r="G34" s="9"/>
      <c r="H34" s="8">
        <v>200</v>
      </c>
      <c r="I34" s="9"/>
      <c r="J34" s="6"/>
      <c r="K34" s="8">
        <f t="shared" si="2"/>
        <v>0</v>
      </c>
      <c r="L34" s="8">
        <f t="shared" ref="L34:L36" si="7">H34-E34</f>
        <v>0</v>
      </c>
      <c r="M34" s="12">
        <f t="shared" si="6"/>
        <v>0</v>
      </c>
    </row>
    <row r="35" spans="1:13" ht="26.4">
      <c r="A35" s="6" t="s">
        <v>1025</v>
      </c>
      <c r="B35" s="6" t="s">
        <v>965</v>
      </c>
      <c r="C35" s="6" t="s">
        <v>1026</v>
      </c>
      <c r="D35" s="7">
        <v>90</v>
      </c>
      <c r="E35" s="8">
        <v>5</v>
      </c>
      <c r="F35" s="8">
        <f t="shared" si="1"/>
        <v>450</v>
      </c>
      <c r="G35" s="9"/>
      <c r="H35" s="8">
        <v>5</v>
      </c>
      <c r="I35" s="8"/>
      <c r="J35" s="6"/>
      <c r="K35" s="8">
        <f t="shared" si="2"/>
        <v>0</v>
      </c>
      <c r="L35" s="8">
        <f t="shared" si="7"/>
        <v>0</v>
      </c>
      <c r="M35" s="12">
        <f t="shared" si="6"/>
        <v>0</v>
      </c>
    </row>
    <row r="36" spans="1:13" ht="26.4">
      <c r="A36" s="6" t="s">
        <v>1027</v>
      </c>
      <c r="B36" s="6" t="s">
        <v>965</v>
      </c>
      <c r="C36" s="6" t="s">
        <v>1028</v>
      </c>
      <c r="D36" s="7">
        <v>150</v>
      </c>
      <c r="E36" s="8">
        <v>5</v>
      </c>
      <c r="F36" s="8">
        <f t="shared" si="1"/>
        <v>750</v>
      </c>
      <c r="G36" s="9"/>
      <c r="H36" s="8">
        <v>5</v>
      </c>
      <c r="I36" s="9"/>
      <c r="J36" s="6"/>
      <c r="K36" s="8">
        <f t="shared" si="2"/>
        <v>0</v>
      </c>
      <c r="L36" s="8">
        <f t="shared" si="7"/>
        <v>0</v>
      </c>
      <c r="M36" s="12">
        <f t="shared" si="6"/>
        <v>0</v>
      </c>
    </row>
    <row r="37" spans="1:13" ht="39.6">
      <c r="A37" s="6" t="s">
        <v>1029</v>
      </c>
      <c r="B37" s="6" t="s">
        <v>965</v>
      </c>
      <c r="C37" s="6" t="s">
        <v>1030</v>
      </c>
      <c r="D37" s="7">
        <v>180</v>
      </c>
      <c r="E37" s="8">
        <v>26</v>
      </c>
      <c r="F37" s="8">
        <f t="shared" si="1"/>
        <v>4680</v>
      </c>
      <c r="G37" s="9"/>
      <c r="H37" s="8">
        <v>24</v>
      </c>
      <c r="I37" s="8"/>
      <c r="J37" s="6"/>
      <c r="K37" s="8">
        <f t="shared" si="2"/>
        <v>-2</v>
      </c>
      <c r="L37" s="8">
        <v>0</v>
      </c>
      <c r="M37" s="12">
        <f t="shared" si="6"/>
        <v>0</v>
      </c>
    </row>
    <row r="38" spans="1:13" ht="39.6">
      <c r="A38" s="6" t="s">
        <v>1031</v>
      </c>
      <c r="B38" s="6" t="s">
        <v>965</v>
      </c>
      <c r="C38" s="6" t="s">
        <v>1030</v>
      </c>
      <c r="D38" s="7">
        <v>55</v>
      </c>
      <c r="E38" s="8">
        <v>14</v>
      </c>
      <c r="F38" s="8">
        <f t="shared" si="1"/>
        <v>770</v>
      </c>
      <c r="G38" s="9"/>
      <c r="H38" s="8">
        <v>12</v>
      </c>
      <c r="I38" s="9"/>
      <c r="J38" s="6"/>
      <c r="K38" s="8">
        <f t="shared" si="2"/>
        <v>-2</v>
      </c>
      <c r="L38" s="8">
        <v>0</v>
      </c>
      <c r="M38" s="12">
        <f t="shared" si="6"/>
        <v>0</v>
      </c>
    </row>
    <row r="39" spans="1:13" ht="26.4">
      <c r="A39" s="6" t="s">
        <v>1032</v>
      </c>
      <c r="B39" s="6" t="s">
        <v>965</v>
      </c>
      <c r="C39" s="6" t="s">
        <v>1033</v>
      </c>
      <c r="D39" s="7">
        <v>12</v>
      </c>
      <c r="E39" s="8">
        <v>53</v>
      </c>
      <c r="F39" s="8">
        <f t="shared" si="1"/>
        <v>636</v>
      </c>
      <c r="G39" s="9"/>
      <c r="H39" s="8">
        <v>40</v>
      </c>
      <c r="I39" s="8"/>
      <c r="J39" s="6"/>
      <c r="K39" s="8">
        <f t="shared" si="2"/>
        <v>-13</v>
      </c>
      <c r="L39" s="8">
        <v>0</v>
      </c>
      <c r="M39" s="12">
        <f t="shared" si="6"/>
        <v>0</v>
      </c>
    </row>
    <row r="40" spans="1:13" ht="26.4">
      <c r="A40" s="6" t="s">
        <v>1034</v>
      </c>
      <c r="B40" s="6" t="s">
        <v>965</v>
      </c>
      <c r="C40" s="6" t="s">
        <v>1035</v>
      </c>
      <c r="D40" s="7">
        <v>2.5</v>
      </c>
      <c r="E40" s="8">
        <v>4</v>
      </c>
      <c r="F40" s="8">
        <f t="shared" si="1"/>
        <v>10</v>
      </c>
      <c r="G40" s="8"/>
      <c r="H40" s="8">
        <v>20</v>
      </c>
      <c r="I40" s="8"/>
      <c r="J40" s="6"/>
      <c r="K40" s="8">
        <f t="shared" si="2"/>
        <v>16</v>
      </c>
      <c r="L40" s="8">
        <f t="shared" ref="L40:L49" si="8">H40-E40</f>
        <v>16</v>
      </c>
      <c r="M40" s="12">
        <f t="shared" si="6"/>
        <v>40</v>
      </c>
    </row>
    <row r="41" spans="1:13" ht="26.4">
      <c r="A41" s="6" t="s">
        <v>1036</v>
      </c>
      <c r="B41" s="6" t="s">
        <v>965</v>
      </c>
      <c r="C41" s="6" t="s">
        <v>1037</v>
      </c>
      <c r="D41" s="7">
        <v>30</v>
      </c>
      <c r="E41" s="8">
        <v>32</v>
      </c>
      <c r="F41" s="8">
        <f t="shared" si="1"/>
        <v>960</v>
      </c>
      <c r="G41" s="8"/>
      <c r="H41" s="8">
        <v>30</v>
      </c>
      <c r="I41" s="8"/>
      <c r="J41" s="6"/>
      <c r="K41" s="8">
        <f t="shared" si="2"/>
        <v>-2</v>
      </c>
      <c r="L41" s="8">
        <v>0</v>
      </c>
      <c r="M41" s="12">
        <f t="shared" si="6"/>
        <v>0</v>
      </c>
    </row>
    <row r="42" spans="1:13" ht="26.4">
      <c r="A42" s="6" t="s">
        <v>1038</v>
      </c>
      <c r="B42" s="6" t="s">
        <v>965</v>
      </c>
      <c r="C42" s="6" t="s">
        <v>1039</v>
      </c>
      <c r="D42" s="7">
        <v>7</v>
      </c>
      <c r="E42" s="8">
        <v>179</v>
      </c>
      <c r="F42" s="8">
        <f t="shared" si="1"/>
        <v>1253</v>
      </c>
      <c r="G42" s="8"/>
      <c r="H42" s="8">
        <v>200</v>
      </c>
      <c r="I42" s="8"/>
      <c r="J42" s="6"/>
      <c r="K42" s="8">
        <f t="shared" si="2"/>
        <v>21</v>
      </c>
      <c r="L42" s="8">
        <f t="shared" si="8"/>
        <v>21</v>
      </c>
      <c r="M42" s="12">
        <f t="shared" si="6"/>
        <v>147</v>
      </c>
    </row>
    <row r="43" spans="1:13" ht="26.4">
      <c r="A43" s="6" t="s">
        <v>1040</v>
      </c>
      <c r="B43" s="6" t="s">
        <v>965</v>
      </c>
      <c r="C43" s="6" t="s">
        <v>1041</v>
      </c>
      <c r="D43" s="7">
        <v>40</v>
      </c>
      <c r="E43" s="8">
        <v>24</v>
      </c>
      <c r="F43" s="8">
        <f t="shared" si="1"/>
        <v>960</v>
      </c>
      <c r="G43" s="8"/>
      <c r="H43" s="8">
        <v>30</v>
      </c>
      <c r="I43" s="8"/>
      <c r="J43" s="6"/>
      <c r="K43" s="8">
        <f t="shared" si="2"/>
        <v>6</v>
      </c>
      <c r="L43" s="8">
        <f t="shared" si="8"/>
        <v>6</v>
      </c>
      <c r="M43" s="12">
        <f t="shared" si="6"/>
        <v>240</v>
      </c>
    </row>
    <row r="44" spans="1:13" ht="26.4">
      <c r="A44" s="6" t="s">
        <v>1042</v>
      </c>
      <c r="B44" s="6" t="s">
        <v>965</v>
      </c>
      <c r="C44" s="6" t="s">
        <v>1043</v>
      </c>
      <c r="D44" s="7">
        <v>250</v>
      </c>
      <c r="E44" s="8">
        <v>5</v>
      </c>
      <c r="F44" s="8">
        <f t="shared" si="1"/>
        <v>1250</v>
      </c>
      <c r="G44" s="9"/>
      <c r="H44" s="8">
        <v>5</v>
      </c>
      <c r="I44" s="8"/>
      <c r="J44" s="6"/>
      <c r="K44" s="8">
        <f t="shared" si="2"/>
        <v>0</v>
      </c>
      <c r="L44" s="8">
        <f t="shared" si="8"/>
        <v>0</v>
      </c>
      <c r="M44" s="12">
        <f t="shared" si="6"/>
        <v>0</v>
      </c>
    </row>
    <row r="45" spans="1:13" ht="26.4">
      <c r="A45" s="6" t="s">
        <v>1044</v>
      </c>
      <c r="B45" s="6" t="s">
        <v>965</v>
      </c>
      <c r="C45" s="6" t="s">
        <v>1045</v>
      </c>
      <c r="D45" s="7">
        <v>30</v>
      </c>
      <c r="E45" s="8">
        <v>20</v>
      </c>
      <c r="F45" s="8">
        <f t="shared" si="1"/>
        <v>600</v>
      </c>
      <c r="G45" s="9"/>
      <c r="H45" s="8">
        <v>40</v>
      </c>
      <c r="I45" s="8"/>
      <c r="J45" s="6"/>
      <c r="K45" s="8">
        <f t="shared" si="2"/>
        <v>20</v>
      </c>
      <c r="L45" s="8">
        <f t="shared" si="8"/>
        <v>20</v>
      </c>
      <c r="M45" s="12">
        <f t="shared" si="6"/>
        <v>600</v>
      </c>
    </row>
    <row r="46" spans="1:13" ht="26.4">
      <c r="A46" s="6" t="s">
        <v>1046</v>
      </c>
      <c r="B46" s="6" t="s">
        <v>965</v>
      </c>
      <c r="C46" s="6" t="s">
        <v>1047</v>
      </c>
      <c r="D46" s="7">
        <v>23</v>
      </c>
      <c r="E46" s="8">
        <v>15</v>
      </c>
      <c r="F46" s="8">
        <f t="shared" si="1"/>
        <v>345</v>
      </c>
      <c r="G46" s="8"/>
      <c r="H46" s="8">
        <v>20</v>
      </c>
      <c r="I46" s="8"/>
      <c r="J46" s="6"/>
      <c r="K46" s="8">
        <f t="shared" si="2"/>
        <v>5</v>
      </c>
      <c r="L46" s="8">
        <f t="shared" si="8"/>
        <v>5</v>
      </c>
      <c r="M46" s="12">
        <f t="shared" si="6"/>
        <v>115</v>
      </c>
    </row>
    <row r="47" spans="1:13" ht="26.4">
      <c r="A47" s="6" t="s">
        <v>1048</v>
      </c>
      <c r="B47" s="6" t="s">
        <v>965</v>
      </c>
      <c r="C47" s="6" t="s">
        <v>1049</v>
      </c>
      <c r="D47" s="7">
        <v>6</v>
      </c>
      <c r="E47" s="8">
        <v>196</v>
      </c>
      <c r="F47" s="8">
        <f t="shared" si="1"/>
        <v>1176</v>
      </c>
      <c r="G47" s="9"/>
      <c r="H47" s="8">
        <v>200</v>
      </c>
      <c r="I47" s="8"/>
      <c r="J47" s="6"/>
      <c r="K47" s="8">
        <f t="shared" si="2"/>
        <v>4</v>
      </c>
      <c r="L47" s="8">
        <f t="shared" si="8"/>
        <v>4</v>
      </c>
      <c r="M47" s="12">
        <f t="shared" si="6"/>
        <v>24</v>
      </c>
    </row>
    <row r="48" spans="1:13" ht="26.4">
      <c r="A48" s="6" t="s">
        <v>1050</v>
      </c>
      <c r="B48" s="6" t="s">
        <v>965</v>
      </c>
      <c r="C48" s="6" t="s">
        <v>1051</v>
      </c>
      <c r="D48" s="7">
        <v>18</v>
      </c>
      <c r="E48" s="8">
        <v>50</v>
      </c>
      <c r="F48" s="8">
        <f t="shared" si="1"/>
        <v>900</v>
      </c>
      <c r="G48" s="9"/>
      <c r="H48" s="8">
        <v>50</v>
      </c>
      <c r="I48" s="9"/>
      <c r="J48" s="6"/>
      <c r="K48" s="8">
        <f t="shared" si="2"/>
        <v>0</v>
      </c>
      <c r="L48" s="8">
        <f t="shared" si="8"/>
        <v>0</v>
      </c>
      <c r="M48" s="12">
        <f t="shared" si="6"/>
        <v>0</v>
      </c>
    </row>
    <row r="49" spans="1:13" ht="26.4">
      <c r="A49" s="6" t="s">
        <v>1052</v>
      </c>
      <c r="B49" s="6" t="s">
        <v>965</v>
      </c>
      <c r="C49" s="6" t="s">
        <v>1053</v>
      </c>
      <c r="D49" s="7">
        <v>150</v>
      </c>
      <c r="E49" s="8">
        <v>1</v>
      </c>
      <c r="F49" s="8">
        <f t="shared" si="1"/>
        <v>150</v>
      </c>
      <c r="G49" s="9"/>
      <c r="H49" s="8">
        <v>2</v>
      </c>
      <c r="I49" s="9"/>
      <c r="J49" s="6"/>
      <c r="K49" s="8">
        <f t="shared" si="2"/>
        <v>1</v>
      </c>
      <c r="L49" s="8">
        <f t="shared" si="8"/>
        <v>1</v>
      </c>
      <c r="M49" s="12">
        <f t="shared" si="6"/>
        <v>150</v>
      </c>
    </row>
    <row r="50" spans="1:13">
      <c r="A50" s="18"/>
      <c r="B50" s="18"/>
      <c r="C50" s="18"/>
      <c r="D50" s="18"/>
      <c r="E50" s="18"/>
      <c r="F50" s="16">
        <f>SUM(F2:F49)</f>
        <v>69188</v>
      </c>
      <c r="G50" s="15"/>
      <c r="H50" s="15"/>
      <c r="I50" s="15"/>
      <c r="J50" s="15"/>
      <c r="K50" s="15"/>
      <c r="L50" s="15"/>
      <c r="M50" s="16">
        <f>SUM(M2:M49)</f>
        <v>23231</v>
      </c>
    </row>
  </sheetData>
  <printOptions gridLines="1"/>
  <pageMargins left="0.23622047244094499" right="0.23622047244094499" top="0.74803149606299202" bottom="0.66929133858267698" header="0.31496062992126" footer="0.31496062992126"/>
  <pageSetup paperSize="9" scale="95" orientation="landscape" r:id="rId1"/>
  <headerFooter>
    <oddHeader>&amp;C&amp;F
&amp;A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0"/>
  <sheetViews>
    <sheetView view="pageBreakPreview" zoomScaleNormal="100" workbookViewId="0">
      <pane ySplit="1" topLeftCell="A2" activePane="bottomLeft" state="frozen"/>
      <selection pane="bottomLeft" sqref="A1:XFD1"/>
    </sheetView>
  </sheetViews>
  <sheetFormatPr defaultColWidth="9.109375" defaultRowHeight="25.5" customHeight="1"/>
  <cols>
    <col min="1" max="1" width="45" style="43" customWidth="1"/>
    <col min="2" max="2" width="10.77734375" style="43" customWidth="1"/>
    <col min="3" max="3" width="18.88671875" style="43" customWidth="1"/>
    <col min="4" max="5" width="9.109375" style="43"/>
    <col min="6" max="6" width="9.6640625" style="43"/>
    <col min="7" max="7" width="7.77734375" style="43" customWidth="1"/>
    <col min="8" max="8" width="7.109375" style="43" customWidth="1"/>
    <col min="9" max="9" width="7.44140625" style="43" customWidth="1"/>
    <col min="10" max="10" width="7.88671875" style="43" customWidth="1"/>
    <col min="11" max="11" width="10" style="43" customWidth="1"/>
    <col min="12" max="12" width="9.109375" style="43"/>
    <col min="13" max="13" width="6.77734375" style="43" customWidth="1"/>
    <col min="14" max="16384" width="9.109375" style="43"/>
  </cols>
  <sheetData>
    <row r="1" spans="1:13" s="2" customFormat="1" ht="78" customHeight="1">
      <c r="A1" s="92" t="s">
        <v>0</v>
      </c>
      <c r="B1" s="92" t="s">
        <v>1</v>
      </c>
      <c r="C1" s="92" t="s">
        <v>2</v>
      </c>
      <c r="D1" s="93" t="s">
        <v>3</v>
      </c>
      <c r="E1" s="92" t="s">
        <v>4</v>
      </c>
      <c r="F1" s="92" t="s">
        <v>5</v>
      </c>
      <c r="G1" s="95" t="s">
        <v>6</v>
      </c>
      <c r="H1" s="95" t="s">
        <v>7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</row>
    <row r="2" spans="1:13" ht="31.2">
      <c r="A2" s="44" t="s">
        <v>66</v>
      </c>
      <c r="B2" s="44" t="s">
        <v>14</v>
      </c>
      <c r="C2" s="44" t="s">
        <v>67</v>
      </c>
      <c r="D2" s="45">
        <v>56</v>
      </c>
      <c r="E2" s="46">
        <v>695</v>
      </c>
      <c r="F2" s="46">
        <f>D2*E2</f>
        <v>38920</v>
      </c>
      <c r="G2" s="47"/>
      <c r="H2" s="46">
        <v>500</v>
      </c>
      <c r="I2" s="46"/>
      <c r="J2" s="44"/>
      <c r="K2" s="46">
        <f>E2+G2-H2-I2</f>
        <v>195</v>
      </c>
      <c r="L2" s="46">
        <v>0</v>
      </c>
      <c r="M2" s="50">
        <f t="shared" ref="M2:M18" si="0">L2*D2</f>
        <v>0</v>
      </c>
    </row>
    <row r="3" spans="1:13" ht="31.2">
      <c r="A3" s="44" t="s">
        <v>68</v>
      </c>
      <c r="B3" s="44" t="s">
        <v>14</v>
      </c>
      <c r="C3" s="44" t="s">
        <v>67</v>
      </c>
      <c r="D3" s="45">
        <v>71</v>
      </c>
      <c r="E3" s="46">
        <v>1042</v>
      </c>
      <c r="F3" s="46">
        <f t="shared" ref="F3:F18" si="1">D3*E3</f>
        <v>73982</v>
      </c>
      <c r="G3" s="47"/>
      <c r="H3" s="46">
        <v>500</v>
      </c>
      <c r="I3" s="47"/>
      <c r="J3" s="44"/>
      <c r="K3" s="46">
        <f t="shared" ref="K3:K18" si="2">E3+G3-H3-I3</f>
        <v>542</v>
      </c>
      <c r="L3" s="46">
        <v>0</v>
      </c>
      <c r="M3" s="50">
        <f t="shared" si="0"/>
        <v>0</v>
      </c>
    </row>
    <row r="4" spans="1:13" ht="31.2">
      <c r="A4" s="44" t="s">
        <v>69</v>
      </c>
      <c r="B4" s="44" t="s">
        <v>14</v>
      </c>
      <c r="C4" s="44" t="s">
        <v>70</v>
      </c>
      <c r="D4" s="45">
        <v>8.1</v>
      </c>
      <c r="E4" s="46">
        <v>1964</v>
      </c>
      <c r="F4" s="46">
        <f t="shared" si="1"/>
        <v>15908.4</v>
      </c>
      <c r="G4" s="47"/>
      <c r="H4" s="46">
        <v>1000</v>
      </c>
      <c r="I4" s="47"/>
      <c r="J4" s="44"/>
      <c r="K4" s="46">
        <f t="shared" si="2"/>
        <v>964</v>
      </c>
      <c r="L4" s="46">
        <v>0</v>
      </c>
      <c r="M4" s="50">
        <f t="shared" si="0"/>
        <v>0</v>
      </c>
    </row>
    <row r="5" spans="1:13" ht="31.2">
      <c r="A5" s="44" t="s">
        <v>71</v>
      </c>
      <c r="B5" s="44" t="s">
        <v>14</v>
      </c>
      <c r="C5" s="44" t="s">
        <v>72</v>
      </c>
      <c r="D5" s="45">
        <v>7</v>
      </c>
      <c r="E5" s="46">
        <v>247</v>
      </c>
      <c r="F5" s="46">
        <f t="shared" si="1"/>
        <v>1729</v>
      </c>
      <c r="G5" s="47"/>
      <c r="H5" s="46">
        <v>300</v>
      </c>
      <c r="I5" s="47"/>
      <c r="J5" s="44"/>
      <c r="K5" s="46">
        <f t="shared" si="2"/>
        <v>-53</v>
      </c>
      <c r="L5" s="46">
        <v>53</v>
      </c>
      <c r="M5" s="50">
        <f t="shared" si="0"/>
        <v>371</v>
      </c>
    </row>
    <row r="6" spans="1:13" ht="15.6">
      <c r="A6" s="44" t="s">
        <v>73</v>
      </c>
      <c r="B6" s="44" t="s">
        <v>14</v>
      </c>
      <c r="C6" s="44" t="s">
        <v>74</v>
      </c>
      <c r="D6" s="45">
        <v>61</v>
      </c>
      <c r="E6" s="46">
        <v>75</v>
      </c>
      <c r="F6" s="46">
        <f t="shared" si="1"/>
        <v>4575</v>
      </c>
      <c r="G6" s="47"/>
      <c r="H6" s="46">
        <v>80</v>
      </c>
      <c r="I6" s="47"/>
      <c r="J6" s="44"/>
      <c r="K6" s="46">
        <f t="shared" si="2"/>
        <v>-5</v>
      </c>
      <c r="L6" s="46">
        <f>H6-E6</f>
        <v>5</v>
      </c>
      <c r="M6" s="50">
        <f t="shared" si="0"/>
        <v>305</v>
      </c>
    </row>
    <row r="7" spans="1:13" ht="15.6">
      <c r="A7" s="44" t="s">
        <v>75</v>
      </c>
      <c r="B7" s="44" t="s">
        <v>14</v>
      </c>
      <c r="C7" s="44" t="s">
        <v>74</v>
      </c>
      <c r="D7" s="45">
        <v>26</v>
      </c>
      <c r="E7" s="46">
        <v>524</v>
      </c>
      <c r="F7" s="46">
        <f t="shared" si="1"/>
        <v>13624</v>
      </c>
      <c r="G7" s="47"/>
      <c r="H7" s="46">
        <v>100</v>
      </c>
      <c r="I7" s="46"/>
      <c r="J7" s="44"/>
      <c r="K7" s="46">
        <f t="shared" si="2"/>
        <v>424</v>
      </c>
      <c r="L7" s="46">
        <v>0</v>
      </c>
      <c r="M7" s="50">
        <f t="shared" si="0"/>
        <v>0</v>
      </c>
    </row>
    <row r="8" spans="1:13" ht="15.6">
      <c r="A8" s="44" t="s">
        <v>76</v>
      </c>
      <c r="B8" s="44" t="s">
        <v>14</v>
      </c>
      <c r="C8" s="44" t="s">
        <v>74</v>
      </c>
      <c r="D8" s="45">
        <v>47</v>
      </c>
      <c r="E8" s="46">
        <v>1147</v>
      </c>
      <c r="F8" s="46">
        <f t="shared" si="1"/>
        <v>53909</v>
      </c>
      <c r="G8" s="47"/>
      <c r="H8" s="46">
        <v>400</v>
      </c>
      <c r="I8" s="47"/>
      <c r="J8" s="44"/>
      <c r="K8" s="46">
        <f t="shared" si="2"/>
        <v>747</v>
      </c>
      <c r="L8" s="46">
        <v>0</v>
      </c>
      <c r="M8" s="50">
        <f t="shared" si="0"/>
        <v>0</v>
      </c>
    </row>
    <row r="9" spans="1:13" ht="31.2">
      <c r="A9" s="44" t="s">
        <v>77</v>
      </c>
      <c r="B9" s="44" t="s">
        <v>14</v>
      </c>
      <c r="C9" s="44" t="s">
        <v>78</v>
      </c>
      <c r="D9" s="45">
        <v>22</v>
      </c>
      <c r="E9" s="46">
        <v>1183</v>
      </c>
      <c r="F9" s="46">
        <f t="shared" si="1"/>
        <v>26026</v>
      </c>
      <c r="G9" s="47"/>
      <c r="H9" s="46">
        <v>400</v>
      </c>
      <c r="I9" s="47"/>
      <c r="J9" s="44"/>
      <c r="K9" s="46">
        <f t="shared" si="2"/>
        <v>783</v>
      </c>
      <c r="L9" s="46">
        <v>0</v>
      </c>
      <c r="M9" s="50">
        <f t="shared" si="0"/>
        <v>0</v>
      </c>
    </row>
    <row r="10" spans="1:13" ht="31.2">
      <c r="A10" s="44" t="s">
        <v>79</v>
      </c>
      <c r="B10" s="44" t="s">
        <v>14</v>
      </c>
      <c r="C10" s="44" t="s">
        <v>80</v>
      </c>
      <c r="D10" s="45">
        <v>28</v>
      </c>
      <c r="E10" s="46">
        <v>633</v>
      </c>
      <c r="F10" s="46">
        <f t="shared" si="1"/>
        <v>17724</v>
      </c>
      <c r="G10" s="47"/>
      <c r="H10" s="46">
        <v>500</v>
      </c>
      <c r="I10" s="47"/>
      <c r="J10" s="44"/>
      <c r="K10" s="46">
        <f t="shared" si="2"/>
        <v>133</v>
      </c>
      <c r="L10" s="46">
        <v>0</v>
      </c>
      <c r="M10" s="50">
        <f t="shared" si="0"/>
        <v>0</v>
      </c>
    </row>
    <row r="11" spans="1:13" ht="15.6">
      <c r="A11" s="44" t="s">
        <v>81</v>
      </c>
      <c r="B11" s="44" t="s">
        <v>14</v>
      </c>
      <c r="C11" s="44" t="s">
        <v>82</v>
      </c>
      <c r="D11" s="45">
        <v>72</v>
      </c>
      <c r="E11" s="46">
        <v>240</v>
      </c>
      <c r="F11" s="46">
        <f t="shared" si="1"/>
        <v>17280</v>
      </c>
      <c r="G11" s="47"/>
      <c r="H11" s="46">
        <v>100</v>
      </c>
      <c r="I11" s="47"/>
      <c r="J11" s="44"/>
      <c r="K11" s="46">
        <f t="shared" si="2"/>
        <v>140</v>
      </c>
      <c r="L11" s="46">
        <v>0</v>
      </c>
      <c r="M11" s="50">
        <f t="shared" si="0"/>
        <v>0</v>
      </c>
    </row>
    <row r="12" spans="1:13" ht="31.2">
      <c r="A12" s="44" t="s">
        <v>53</v>
      </c>
      <c r="B12" s="44" t="s">
        <v>14</v>
      </c>
      <c r="C12" s="44" t="s">
        <v>54</v>
      </c>
      <c r="D12" s="45">
        <v>5</v>
      </c>
      <c r="E12" s="46">
        <v>454</v>
      </c>
      <c r="F12" s="46">
        <f t="shared" si="1"/>
        <v>2270</v>
      </c>
      <c r="G12" s="47"/>
      <c r="H12" s="46">
        <v>100</v>
      </c>
      <c r="I12" s="47"/>
      <c r="J12" s="44"/>
      <c r="K12" s="46">
        <f t="shared" si="2"/>
        <v>354</v>
      </c>
      <c r="L12" s="46">
        <v>0</v>
      </c>
      <c r="M12" s="50">
        <f t="shared" si="0"/>
        <v>0</v>
      </c>
    </row>
    <row r="13" spans="1:13" ht="31.2">
      <c r="A13" s="44" t="s">
        <v>83</v>
      </c>
      <c r="B13" s="44" t="s">
        <v>14</v>
      </c>
      <c r="C13" s="44" t="s">
        <v>84</v>
      </c>
      <c r="D13" s="45">
        <v>6</v>
      </c>
      <c r="E13" s="46">
        <v>236</v>
      </c>
      <c r="F13" s="46">
        <f t="shared" si="1"/>
        <v>1416</v>
      </c>
      <c r="G13" s="47"/>
      <c r="H13" s="46">
        <v>300</v>
      </c>
      <c r="I13" s="47"/>
      <c r="J13" s="44"/>
      <c r="K13" s="46">
        <f t="shared" si="2"/>
        <v>-64</v>
      </c>
      <c r="L13" s="46">
        <v>64</v>
      </c>
      <c r="M13" s="50">
        <f t="shared" si="0"/>
        <v>384</v>
      </c>
    </row>
    <row r="14" spans="1:13" ht="31.2">
      <c r="A14" s="44" t="s">
        <v>85</v>
      </c>
      <c r="B14" s="44" t="s">
        <v>14</v>
      </c>
      <c r="C14" s="44" t="s">
        <v>84</v>
      </c>
      <c r="D14" s="45">
        <v>13</v>
      </c>
      <c r="E14" s="46">
        <v>227</v>
      </c>
      <c r="F14" s="46">
        <f t="shared" si="1"/>
        <v>2951</v>
      </c>
      <c r="G14" s="47"/>
      <c r="H14" s="46">
        <v>200</v>
      </c>
      <c r="I14" s="47"/>
      <c r="J14" s="44"/>
      <c r="K14" s="46">
        <f t="shared" si="2"/>
        <v>27</v>
      </c>
      <c r="L14" s="46">
        <v>0</v>
      </c>
      <c r="M14" s="50">
        <f t="shared" si="0"/>
        <v>0</v>
      </c>
    </row>
    <row r="15" spans="1:13" ht="31.2">
      <c r="A15" s="44" t="s">
        <v>86</v>
      </c>
      <c r="B15" s="44" t="s">
        <v>14</v>
      </c>
      <c r="C15" s="44" t="s">
        <v>87</v>
      </c>
      <c r="D15" s="45">
        <v>40</v>
      </c>
      <c r="E15" s="46">
        <v>28</v>
      </c>
      <c r="F15" s="46">
        <f t="shared" si="1"/>
        <v>1120</v>
      </c>
      <c r="G15" s="47"/>
      <c r="H15" s="46">
        <v>30</v>
      </c>
      <c r="I15" s="47"/>
      <c r="J15" s="44"/>
      <c r="K15" s="46">
        <f t="shared" si="2"/>
        <v>-2</v>
      </c>
      <c r="L15" s="46">
        <v>2</v>
      </c>
      <c r="M15" s="50">
        <f t="shared" si="0"/>
        <v>80</v>
      </c>
    </row>
    <row r="16" spans="1:13" ht="31.2">
      <c r="A16" s="44" t="s">
        <v>88</v>
      </c>
      <c r="B16" s="44" t="s">
        <v>14</v>
      </c>
      <c r="C16" s="44" t="s">
        <v>89</v>
      </c>
      <c r="D16" s="45">
        <v>45</v>
      </c>
      <c r="E16" s="46">
        <v>12</v>
      </c>
      <c r="F16" s="46">
        <f t="shared" si="1"/>
        <v>540</v>
      </c>
      <c r="G16" s="47"/>
      <c r="H16" s="46">
        <v>10</v>
      </c>
      <c r="I16" s="47"/>
      <c r="J16" s="44"/>
      <c r="K16" s="46">
        <f t="shared" si="2"/>
        <v>2</v>
      </c>
      <c r="L16" s="46">
        <v>0</v>
      </c>
      <c r="M16" s="50">
        <f t="shared" si="0"/>
        <v>0</v>
      </c>
    </row>
    <row r="17" spans="1:13" ht="31.2">
      <c r="A17" s="44" t="s">
        <v>90</v>
      </c>
      <c r="B17" s="44" t="s">
        <v>14</v>
      </c>
      <c r="C17" s="44" t="s">
        <v>89</v>
      </c>
      <c r="D17" s="45">
        <v>60</v>
      </c>
      <c r="E17" s="46">
        <v>25</v>
      </c>
      <c r="F17" s="46">
        <f t="shared" si="1"/>
        <v>1500</v>
      </c>
      <c r="G17" s="47"/>
      <c r="H17" s="46">
        <v>10</v>
      </c>
      <c r="I17" s="47"/>
      <c r="J17" s="44"/>
      <c r="K17" s="46">
        <f t="shared" si="2"/>
        <v>15</v>
      </c>
      <c r="L17" s="46">
        <v>0</v>
      </c>
      <c r="M17" s="50">
        <f t="shared" si="0"/>
        <v>0</v>
      </c>
    </row>
    <row r="18" spans="1:13" ht="31.2">
      <c r="A18" s="44" t="s">
        <v>91</v>
      </c>
      <c r="B18" s="44" t="s">
        <v>14</v>
      </c>
      <c r="C18" s="44" t="s">
        <v>89</v>
      </c>
      <c r="D18" s="45">
        <v>75</v>
      </c>
      <c r="E18" s="46">
        <v>14</v>
      </c>
      <c r="F18" s="46">
        <f t="shared" si="1"/>
        <v>1050</v>
      </c>
      <c r="G18" s="47"/>
      <c r="H18" s="46">
        <v>10</v>
      </c>
      <c r="I18" s="47"/>
      <c r="J18" s="44"/>
      <c r="K18" s="46">
        <f t="shared" si="2"/>
        <v>4</v>
      </c>
      <c r="L18" s="46">
        <v>0</v>
      </c>
      <c r="M18" s="50">
        <f t="shared" si="0"/>
        <v>0</v>
      </c>
    </row>
    <row r="19" spans="1:13" ht="15" customHeight="1">
      <c r="A19" s="48"/>
      <c r="B19" s="48"/>
      <c r="C19" s="48"/>
      <c r="D19" s="48"/>
      <c r="E19" s="48"/>
      <c r="F19" s="78">
        <f>SUM(F2:F18)</f>
        <v>274524.40000000002</v>
      </c>
      <c r="G19" s="48"/>
      <c r="H19" s="48"/>
      <c r="I19" s="48"/>
      <c r="J19" s="48"/>
      <c r="K19" s="91"/>
      <c r="L19" s="48"/>
      <c r="M19" s="78">
        <f>SUM(M2:M18)</f>
        <v>1140</v>
      </c>
    </row>
    <row r="20" spans="1:13" ht="25.5" customHeight="1">
      <c r="K20" s="46"/>
    </row>
  </sheetData>
  <printOptions gridLines="1"/>
  <pageMargins left="0.23622047244094499" right="0.23622047244094499" top="0.65" bottom="0.4" header="0.31496062992126" footer="0.24"/>
  <pageSetup paperSize="9" scale="90" orientation="landscape" r:id="rId1"/>
  <headerFooter>
    <oddHeader>&amp;C&amp;F
&amp;A</oddHeader>
    <oddFooter>&amp;CPage &amp;P of &amp;N</oddFooter>
  </headerFooter>
  <rowBreaks count="1" manualBreakCount="1">
    <brk id="20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M24"/>
  <sheetViews>
    <sheetView view="pageBreakPreview" zoomScaleNormal="100" workbookViewId="0">
      <pane ySplit="1" topLeftCell="A2" activePane="bottomLeft" state="frozen"/>
      <selection pane="bottomLeft" sqref="A1:XFD1"/>
    </sheetView>
  </sheetViews>
  <sheetFormatPr defaultColWidth="9.109375" defaultRowHeight="14.4"/>
  <cols>
    <col min="1" max="1" width="33.33203125" customWidth="1"/>
    <col min="10" max="10" width="9.5546875"/>
    <col min="11" max="11" width="10.88671875" customWidth="1"/>
  </cols>
  <sheetData>
    <row r="1" spans="1:13" s="2" customFormat="1" ht="67.05" customHeight="1">
      <c r="A1" s="92" t="s">
        <v>0</v>
      </c>
      <c r="B1" s="92" t="s">
        <v>1</v>
      </c>
      <c r="C1" s="92" t="s">
        <v>2</v>
      </c>
      <c r="D1" s="93" t="s">
        <v>3</v>
      </c>
      <c r="E1" s="92" t="s">
        <v>4</v>
      </c>
      <c r="F1" s="92" t="s">
        <v>5</v>
      </c>
      <c r="G1" s="95" t="s">
        <v>6</v>
      </c>
      <c r="H1" s="95" t="s">
        <v>7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</row>
    <row r="2" spans="1:13" ht="26.4">
      <c r="A2" s="6" t="s">
        <v>1054</v>
      </c>
      <c r="B2" s="6" t="s">
        <v>674</v>
      </c>
      <c r="C2" s="6" t="s">
        <v>1055</v>
      </c>
      <c r="D2" s="7">
        <v>659</v>
      </c>
      <c r="E2" s="8">
        <v>16</v>
      </c>
      <c r="F2" s="8">
        <f>D2*E2</f>
        <v>10544</v>
      </c>
      <c r="G2" s="9"/>
      <c r="H2" s="8">
        <v>12</v>
      </c>
      <c r="I2" s="9"/>
      <c r="J2" s="6"/>
      <c r="K2" s="8">
        <f>H2+I2-E2-G2</f>
        <v>-4</v>
      </c>
      <c r="L2" s="8">
        <v>0</v>
      </c>
      <c r="M2" s="12">
        <f>L2*D2</f>
        <v>0</v>
      </c>
    </row>
    <row r="3" spans="1:13" ht="26.4">
      <c r="A3" s="6" t="s">
        <v>1056</v>
      </c>
      <c r="B3" s="6" t="s">
        <v>674</v>
      </c>
      <c r="C3" s="6" t="s">
        <v>1057</v>
      </c>
      <c r="D3" s="7">
        <v>15</v>
      </c>
      <c r="E3" s="8">
        <v>401</v>
      </c>
      <c r="F3" s="8">
        <f t="shared" ref="F3:F23" si="0">D3*E3</f>
        <v>6015</v>
      </c>
      <c r="G3" s="9"/>
      <c r="H3" s="8">
        <v>401</v>
      </c>
      <c r="I3" s="9"/>
      <c r="J3" s="6"/>
      <c r="K3" s="8">
        <f t="shared" ref="K3:K23" si="1">H3+I3-E3-G3</f>
        <v>0</v>
      </c>
      <c r="L3" s="8">
        <v>0</v>
      </c>
      <c r="M3" s="12">
        <f t="shared" ref="M3:M23" si="2">L3*D3</f>
        <v>0</v>
      </c>
    </row>
    <row r="4" spans="1:13" ht="26.4">
      <c r="A4" s="6" t="s">
        <v>1058</v>
      </c>
      <c r="B4" s="6" t="s">
        <v>674</v>
      </c>
      <c r="C4" s="6" t="s">
        <v>1059</v>
      </c>
      <c r="D4" s="7">
        <v>110</v>
      </c>
      <c r="E4" s="8">
        <v>26</v>
      </c>
      <c r="F4" s="8">
        <f t="shared" si="0"/>
        <v>2860</v>
      </c>
      <c r="G4" s="9"/>
      <c r="H4" s="8">
        <v>20</v>
      </c>
      <c r="I4" s="8"/>
      <c r="J4" s="6"/>
      <c r="K4" s="8">
        <f t="shared" si="1"/>
        <v>-6</v>
      </c>
      <c r="L4" s="8">
        <v>0</v>
      </c>
      <c r="M4" s="12">
        <f t="shared" si="2"/>
        <v>0</v>
      </c>
    </row>
    <row r="5" spans="1:13" ht="26.4">
      <c r="A5" s="6" t="s">
        <v>1060</v>
      </c>
      <c r="B5" s="6" t="s">
        <v>674</v>
      </c>
      <c r="C5" s="6" t="s">
        <v>1061</v>
      </c>
      <c r="D5" s="7">
        <v>130</v>
      </c>
      <c r="E5" s="8">
        <v>20</v>
      </c>
      <c r="F5" s="8">
        <f t="shared" si="0"/>
        <v>2600</v>
      </c>
      <c r="G5" s="9"/>
      <c r="H5" s="8">
        <v>10</v>
      </c>
      <c r="I5" s="9"/>
      <c r="J5" s="6"/>
      <c r="K5" s="8">
        <f t="shared" si="1"/>
        <v>-10</v>
      </c>
      <c r="L5" s="8">
        <v>0</v>
      </c>
      <c r="M5" s="12">
        <f t="shared" si="2"/>
        <v>0</v>
      </c>
    </row>
    <row r="6" spans="1:13" ht="26.4">
      <c r="A6" s="6" t="s">
        <v>1062</v>
      </c>
      <c r="B6" s="6" t="s">
        <v>674</v>
      </c>
      <c r="C6" s="6" t="s">
        <v>1063</v>
      </c>
      <c r="D6" s="7">
        <v>177</v>
      </c>
      <c r="E6" s="8">
        <v>10</v>
      </c>
      <c r="F6" s="8">
        <f t="shared" si="0"/>
        <v>1770</v>
      </c>
      <c r="G6" s="9"/>
      <c r="H6" s="8">
        <v>5</v>
      </c>
      <c r="I6" s="9"/>
      <c r="J6" s="6"/>
      <c r="K6" s="8">
        <f t="shared" si="1"/>
        <v>-5</v>
      </c>
      <c r="L6" s="8">
        <v>0</v>
      </c>
      <c r="M6" s="12">
        <f t="shared" si="2"/>
        <v>0</v>
      </c>
    </row>
    <row r="7" spans="1:13" ht="39.6">
      <c r="A7" s="6" t="s">
        <v>1064</v>
      </c>
      <c r="B7" s="6" t="s">
        <v>674</v>
      </c>
      <c r="C7" s="6" t="s">
        <v>1065</v>
      </c>
      <c r="D7" s="7">
        <v>15</v>
      </c>
      <c r="E7" s="8">
        <v>357</v>
      </c>
      <c r="F7" s="8">
        <f t="shared" si="0"/>
        <v>5355</v>
      </c>
      <c r="G7" s="9"/>
      <c r="H7" s="8">
        <v>205</v>
      </c>
      <c r="I7" s="9"/>
      <c r="J7" s="6"/>
      <c r="K7" s="8">
        <f t="shared" si="1"/>
        <v>-152</v>
      </c>
      <c r="L7" s="8">
        <v>0</v>
      </c>
      <c r="M7" s="12">
        <f t="shared" si="2"/>
        <v>0</v>
      </c>
    </row>
    <row r="8" spans="1:13" ht="26.4">
      <c r="A8" s="6" t="s">
        <v>673</v>
      </c>
      <c r="B8" s="6" t="s">
        <v>674</v>
      </c>
      <c r="C8" s="6" t="s">
        <v>675</v>
      </c>
      <c r="D8" s="7">
        <v>37.5</v>
      </c>
      <c r="E8" s="8">
        <v>10</v>
      </c>
      <c r="F8" s="8">
        <f t="shared" si="0"/>
        <v>375</v>
      </c>
      <c r="G8" s="8"/>
      <c r="H8" s="8">
        <v>240</v>
      </c>
      <c r="I8" s="9"/>
      <c r="J8" s="6"/>
      <c r="K8" s="8">
        <f t="shared" si="1"/>
        <v>230</v>
      </c>
      <c r="L8" s="8">
        <f t="shared" ref="L8:L12" si="3">H8-E8</f>
        <v>230</v>
      </c>
      <c r="M8" s="12">
        <f t="shared" si="2"/>
        <v>8625</v>
      </c>
    </row>
    <row r="9" spans="1:13" ht="39.6">
      <c r="A9" s="6" t="s">
        <v>1066</v>
      </c>
      <c r="B9" s="6" t="s">
        <v>674</v>
      </c>
      <c r="C9" s="6" t="s">
        <v>1067</v>
      </c>
      <c r="D9" s="7">
        <v>250</v>
      </c>
      <c r="E9" s="8">
        <v>5</v>
      </c>
      <c r="F9" s="8">
        <f t="shared" si="0"/>
        <v>1250</v>
      </c>
      <c r="G9" s="9"/>
      <c r="H9" s="8">
        <v>5</v>
      </c>
      <c r="I9" s="9"/>
      <c r="J9" s="6"/>
      <c r="K9" s="8">
        <f t="shared" si="1"/>
        <v>0</v>
      </c>
      <c r="L9" s="8">
        <f t="shared" si="3"/>
        <v>0</v>
      </c>
      <c r="M9" s="12">
        <f t="shared" si="2"/>
        <v>0</v>
      </c>
    </row>
    <row r="10" spans="1:13" ht="26.4">
      <c r="A10" s="6" t="s">
        <v>1068</v>
      </c>
      <c r="B10" s="6" t="s">
        <v>674</v>
      </c>
      <c r="C10" s="6" t="s">
        <v>1069</v>
      </c>
      <c r="D10" s="7">
        <v>68</v>
      </c>
      <c r="E10" s="8">
        <v>60</v>
      </c>
      <c r="F10" s="8">
        <f t="shared" si="0"/>
        <v>4080</v>
      </c>
      <c r="G10" s="9"/>
      <c r="H10" s="8">
        <v>50</v>
      </c>
      <c r="I10" s="9"/>
      <c r="J10" s="6"/>
      <c r="K10" s="8">
        <f t="shared" si="1"/>
        <v>-10</v>
      </c>
      <c r="L10" s="8">
        <v>0</v>
      </c>
      <c r="M10" s="12">
        <f t="shared" si="2"/>
        <v>0</v>
      </c>
    </row>
    <row r="11" spans="1:13" ht="26.4">
      <c r="A11" s="6" t="s">
        <v>1070</v>
      </c>
      <c r="B11" s="6" t="s">
        <v>674</v>
      </c>
      <c r="C11" s="6" t="s">
        <v>1069</v>
      </c>
      <c r="D11" s="7">
        <v>68</v>
      </c>
      <c r="E11" s="8">
        <v>115</v>
      </c>
      <c r="F11" s="8">
        <f t="shared" si="0"/>
        <v>7820</v>
      </c>
      <c r="G11" s="9"/>
      <c r="H11" s="8">
        <v>100</v>
      </c>
      <c r="I11" s="8"/>
      <c r="J11" s="6"/>
      <c r="K11" s="8">
        <f t="shared" si="1"/>
        <v>-15</v>
      </c>
      <c r="L11" s="8">
        <v>0</v>
      </c>
      <c r="M11" s="12">
        <f t="shared" si="2"/>
        <v>0</v>
      </c>
    </row>
    <row r="12" spans="1:13" ht="39.6">
      <c r="A12" s="6" t="s">
        <v>1071</v>
      </c>
      <c r="B12" s="6" t="s">
        <v>674</v>
      </c>
      <c r="C12" s="6" t="s">
        <v>1072</v>
      </c>
      <c r="D12" s="7">
        <v>660</v>
      </c>
      <c r="E12" s="8">
        <v>10</v>
      </c>
      <c r="F12" s="8">
        <f t="shared" si="0"/>
        <v>6600</v>
      </c>
      <c r="G12" s="9"/>
      <c r="H12" s="8">
        <v>10</v>
      </c>
      <c r="I12" s="8"/>
      <c r="J12" s="6"/>
      <c r="K12" s="8">
        <f t="shared" si="1"/>
        <v>0</v>
      </c>
      <c r="L12" s="8">
        <f t="shared" si="3"/>
        <v>0</v>
      </c>
      <c r="M12" s="12">
        <f t="shared" si="2"/>
        <v>0</v>
      </c>
    </row>
    <row r="13" spans="1:13" ht="39.6">
      <c r="A13" s="6" t="s">
        <v>1073</v>
      </c>
      <c r="B13" s="6" t="s">
        <v>674</v>
      </c>
      <c r="C13" s="6" t="s">
        <v>1072</v>
      </c>
      <c r="D13" s="7">
        <v>660</v>
      </c>
      <c r="E13" s="8">
        <v>21</v>
      </c>
      <c r="F13" s="8">
        <f t="shared" si="0"/>
        <v>13860</v>
      </c>
      <c r="G13" s="9"/>
      <c r="H13" s="8">
        <v>10</v>
      </c>
      <c r="I13" s="9"/>
      <c r="J13" s="6"/>
      <c r="K13" s="8">
        <f t="shared" si="1"/>
        <v>-11</v>
      </c>
      <c r="L13" s="8">
        <v>0</v>
      </c>
      <c r="M13" s="12">
        <f t="shared" si="2"/>
        <v>0</v>
      </c>
    </row>
    <row r="14" spans="1:13" ht="39.6">
      <c r="A14" s="6" t="s">
        <v>1074</v>
      </c>
      <c r="B14" s="6" t="s">
        <v>674</v>
      </c>
      <c r="C14" s="6" t="s">
        <v>1072</v>
      </c>
      <c r="D14" s="7">
        <v>660</v>
      </c>
      <c r="E14" s="8">
        <v>23</v>
      </c>
      <c r="F14" s="8">
        <f t="shared" si="0"/>
        <v>15180</v>
      </c>
      <c r="G14" s="9"/>
      <c r="H14" s="8">
        <v>10</v>
      </c>
      <c r="I14" s="9"/>
      <c r="J14" s="6"/>
      <c r="K14" s="8">
        <f t="shared" si="1"/>
        <v>-13</v>
      </c>
      <c r="L14" s="8">
        <v>0</v>
      </c>
      <c r="M14" s="12">
        <f t="shared" si="2"/>
        <v>0</v>
      </c>
    </row>
    <row r="15" spans="1:13" ht="39.6">
      <c r="A15" s="6" t="s">
        <v>1075</v>
      </c>
      <c r="B15" s="6" t="s">
        <v>674</v>
      </c>
      <c r="C15" s="6" t="s">
        <v>1072</v>
      </c>
      <c r="D15" s="7">
        <v>660</v>
      </c>
      <c r="E15" s="8">
        <v>12</v>
      </c>
      <c r="F15" s="8">
        <f t="shared" si="0"/>
        <v>7920</v>
      </c>
      <c r="G15" s="9"/>
      <c r="H15" s="8">
        <v>10</v>
      </c>
      <c r="I15" s="8"/>
      <c r="J15" s="6"/>
      <c r="K15" s="8">
        <f t="shared" si="1"/>
        <v>-2</v>
      </c>
      <c r="L15" s="8">
        <v>0</v>
      </c>
      <c r="M15" s="12">
        <f t="shared" si="2"/>
        <v>0</v>
      </c>
    </row>
    <row r="16" spans="1:13" ht="26.4">
      <c r="A16" s="6" t="s">
        <v>1076</v>
      </c>
      <c r="B16" s="6" t="s">
        <v>674</v>
      </c>
      <c r="C16" s="6" t="s">
        <v>1077</v>
      </c>
      <c r="D16" s="7">
        <v>330</v>
      </c>
      <c r="E16" s="8">
        <v>16</v>
      </c>
      <c r="F16" s="8">
        <f t="shared" si="0"/>
        <v>5280</v>
      </c>
      <c r="G16" s="9"/>
      <c r="H16" s="8">
        <v>20</v>
      </c>
      <c r="I16" s="9"/>
      <c r="J16" s="6"/>
      <c r="K16" s="8">
        <f t="shared" si="1"/>
        <v>4</v>
      </c>
      <c r="L16" s="8">
        <f>H16-E16</f>
        <v>4</v>
      </c>
      <c r="M16" s="12">
        <f t="shared" si="2"/>
        <v>1320</v>
      </c>
    </row>
    <row r="17" spans="1:13" ht="26.4">
      <c r="A17" s="6" t="s">
        <v>1078</v>
      </c>
      <c r="B17" s="6" t="s">
        <v>674</v>
      </c>
      <c r="C17" s="6" t="s">
        <v>1077</v>
      </c>
      <c r="D17" s="7">
        <v>560</v>
      </c>
      <c r="E17" s="8">
        <v>11</v>
      </c>
      <c r="F17" s="8">
        <f t="shared" si="0"/>
        <v>6160</v>
      </c>
      <c r="G17" s="9"/>
      <c r="H17" s="8">
        <v>10</v>
      </c>
      <c r="I17" s="8"/>
      <c r="J17" s="6"/>
      <c r="K17" s="8">
        <f t="shared" si="1"/>
        <v>-1</v>
      </c>
      <c r="L17" s="8">
        <v>0</v>
      </c>
      <c r="M17" s="12">
        <f t="shared" si="2"/>
        <v>0</v>
      </c>
    </row>
    <row r="18" spans="1:13" ht="26.4">
      <c r="A18" s="6" t="s">
        <v>1079</v>
      </c>
      <c r="B18" s="6" t="s">
        <v>674</v>
      </c>
      <c r="C18" s="6" t="s">
        <v>1077</v>
      </c>
      <c r="D18" s="7">
        <v>330</v>
      </c>
      <c r="E18" s="8">
        <v>41</v>
      </c>
      <c r="F18" s="8">
        <f t="shared" si="0"/>
        <v>13530</v>
      </c>
      <c r="G18" s="9"/>
      <c r="H18" s="8">
        <v>20</v>
      </c>
      <c r="I18" s="8"/>
      <c r="J18" s="6"/>
      <c r="K18" s="8">
        <f t="shared" si="1"/>
        <v>-21</v>
      </c>
      <c r="L18" s="8">
        <v>0</v>
      </c>
      <c r="M18" s="12">
        <f t="shared" si="2"/>
        <v>0</v>
      </c>
    </row>
    <row r="19" spans="1:13" ht="26.4">
      <c r="A19" s="6" t="s">
        <v>1080</v>
      </c>
      <c r="B19" s="6" t="s">
        <v>674</v>
      </c>
      <c r="C19" s="6" t="s">
        <v>1077</v>
      </c>
      <c r="D19" s="7">
        <v>330</v>
      </c>
      <c r="E19" s="8">
        <v>24</v>
      </c>
      <c r="F19" s="8">
        <f t="shared" si="0"/>
        <v>7920</v>
      </c>
      <c r="G19" s="9"/>
      <c r="H19" s="8">
        <v>20</v>
      </c>
      <c r="I19" s="8"/>
      <c r="J19" s="6"/>
      <c r="K19" s="8">
        <f t="shared" si="1"/>
        <v>-4</v>
      </c>
      <c r="L19" s="8">
        <v>0</v>
      </c>
      <c r="M19" s="12">
        <f t="shared" si="2"/>
        <v>0</v>
      </c>
    </row>
    <row r="20" spans="1:13" ht="26.4">
      <c r="A20" s="6" t="s">
        <v>1081</v>
      </c>
      <c r="B20" s="6" t="s">
        <v>674</v>
      </c>
      <c r="C20" s="6" t="s">
        <v>1077</v>
      </c>
      <c r="D20" s="7">
        <v>330</v>
      </c>
      <c r="E20" s="8">
        <v>11</v>
      </c>
      <c r="F20" s="8">
        <f t="shared" si="0"/>
        <v>3630</v>
      </c>
      <c r="G20" s="9"/>
      <c r="H20" s="8">
        <v>10</v>
      </c>
      <c r="I20" s="8"/>
      <c r="J20" s="6"/>
      <c r="K20" s="8">
        <f t="shared" si="1"/>
        <v>-1</v>
      </c>
      <c r="L20" s="8">
        <v>0</v>
      </c>
      <c r="M20" s="12">
        <f t="shared" si="2"/>
        <v>0</v>
      </c>
    </row>
    <row r="21" spans="1:13" ht="26.4">
      <c r="A21" s="6" t="s">
        <v>1082</v>
      </c>
      <c r="B21" s="6" t="s">
        <v>674</v>
      </c>
      <c r="C21" s="6" t="s">
        <v>1077</v>
      </c>
      <c r="D21" s="7">
        <v>330</v>
      </c>
      <c r="E21" s="8">
        <v>12</v>
      </c>
      <c r="F21" s="8">
        <f t="shared" si="0"/>
        <v>3960</v>
      </c>
      <c r="G21" s="9"/>
      <c r="H21" s="8">
        <v>10</v>
      </c>
      <c r="I21" s="8"/>
      <c r="J21" s="6"/>
      <c r="K21" s="8">
        <f t="shared" si="1"/>
        <v>-2</v>
      </c>
      <c r="L21" s="8">
        <v>0</v>
      </c>
      <c r="M21" s="12">
        <f t="shared" si="2"/>
        <v>0</v>
      </c>
    </row>
    <row r="22" spans="1:13" ht="26.4">
      <c r="A22" s="6" t="s">
        <v>1083</v>
      </c>
      <c r="B22" s="6" t="s">
        <v>674</v>
      </c>
      <c r="C22" s="6" t="s">
        <v>1084</v>
      </c>
      <c r="D22" s="7">
        <v>7.5</v>
      </c>
      <c r="E22" s="8">
        <v>645</v>
      </c>
      <c r="F22" s="8">
        <f t="shared" si="0"/>
        <v>4837.5</v>
      </c>
      <c r="G22" s="9"/>
      <c r="H22" s="8">
        <v>500</v>
      </c>
      <c r="I22" s="8"/>
      <c r="J22" s="6"/>
      <c r="K22" s="8">
        <f t="shared" si="1"/>
        <v>-145</v>
      </c>
      <c r="L22" s="8">
        <v>0</v>
      </c>
      <c r="M22" s="12">
        <f t="shared" si="2"/>
        <v>0</v>
      </c>
    </row>
    <row r="23" spans="1:13" ht="26.4">
      <c r="A23" s="6" t="s">
        <v>1085</v>
      </c>
      <c r="B23" s="6" t="s">
        <v>674</v>
      </c>
      <c r="C23" s="6" t="s">
        <v>1086</v>
      </c>
      <c r="D23" s="7">
        <v>21</v>
      </c>
      <c r="E23" s="8">
        <v>182</v>
      </c>
      <c r="F23" s="8">
        <f t="shared" si="0"/>
        <v>3822</v>
      </c>
      <c r="G23" s="8"/>
      <c r="H23" s="8">
        <v>300</v>
      </c>
      <c r="I23" s="8"/>
      <c r="J23" s="6"/>
      <c r="K23" s="8">
        <f t="shared" si="1"/>
        <v>118</v>
      </c>
      <c r="L23" s="8">
        <f>H23-E23</f>
        <v>118</v>
      </c>
      <c r="M23" s="12">
        <f t="shared" si="2"/>
        <v>2478</v>
      </c>
    </row>
    <row r="24" spans="1:13">
      <c r="A24" s="18"/>
      <c r="B24" s="18"/>
      <c r="C24" s="18"/>
      <c r="D24" s="18"/>
      <c r="E24" s="18"/>
      <c r="F24" s="16">
        <f>SUM(F2:F23)</f>
        <v>135368.5</v>
      </c>
      <c r="G24" s="15"/>
      <c r="H24" s="15"/>
      <c r="I24" s="15"/>
      <c r="J24" s="15"/>
      <c r="K24" s="15"/>
      <c r="L24" s="15"/>
      <c r="M24" s="16">
        <f>SUM(M2:M23)</f>
        <v>12423</v>
      </c>
    </row>
  </sheetData>
  <printOptions gridLines="1"/>
  <pageMargins left="0.23622047244094499" right="0.23622047244094499" top="0.74803149606299202" bottom="0.74803149606299202" header="0.31496062992126" footer="0.31496062992126"/>
  <pageSetup paperSize="9" scale="95" orientation="landscape" r:id="rId1"/>
  <headerFooter>
    <oddHeader>&amp;C&amp;F
&amp;A</oddHeader>
    <oddFooter>&amp;CPage &amp;P of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M24"/>
  <sheetViews>
    <sheetView view="pageBreakPreview" zoomScaleNormal="100" workbookViewId="0">
      <pane ySplit="1" topLeftCell="A19" activePane="bottomLeft" state="frozen"/>
      <selection pane="bottomLeft" sqref="A1:XFD1"/>
    </sheetView>
  </sheetViews>
  <sheetFormatPr defaultColWidth="9.109375" defaultRowHeight="14.4"/>
  <cols>
    <col min="1" max="1" width="33.33203125" customWidth="1"/>
    <col min="2" max="2" width="9.88671875" customWidth="1"/>
    <col min="3" max="3" width="11.33203125" customWidth="1"/>
    <col min="6" max="6" width="10.88671875" customWidth="1"/>
  </cols>
  <sheetData>
    <row r="1" spans="1:13" s="2" customFormat="1" ht="67.05" customHeight="1">
      <c r="A1" s="92" t="s">
        <v>0</v>
      </c>
      <c r="B1" s="92" t="s">
        <v>1</v>
      </c>
      <c r="C1" s="92" t="s">
        <v>2</v>
      </c>
      <c r="D1" s="93" t="s">
        <v>3</v>
      </c>
      <c r="E1" s="92" t="s">
        <v>4</v>
      </c>
      <c r="F1" s="92" t="s">
        <v>5</v>
      </c>
      <c r="G1" s="95" t="s">
        <v>6</v>
      </c>
      <c r="H1" s="95" t="s">
        <v>7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</row>
    <row r="2" spans="1:13" ht="39.6">
      <c r="A2" s="13" t="s">
        <v>1087</v>
      </c>
      <c r="B2" s="13" t="s">
        <v>1088</v>
      </c>
      <c r="C2" s="13" t="s">
        <v>1089</v>
      </c>
      <c r="D2" s="7">
        <v>2500</v>
      </c>
      <c r="E2" s="8">
        <v>1</v>
      </c>
      <c r="F2" s="8">
        <f>D2*E2</f>
        <v>2500</v>
      </c>
      <c r="G2" s="14"/>
      <c r="H2" s="8">
        <v>3</v>
      </c>
      <c r="I2" s="14"/>
      <c r="J2" s="14"/>
      <c r="K2" s="8">
        <f>H2+I2-E2-G2</f>
        <v>2</v>
      </c>
      <c r="L2" s="14">
        <v>2</v>
      </c>
      <c r="M2" s="17">
        <f>L2*D2</f>
        <v>5000</v>
      </c>
    </row>
    <row r="3" spans="1:13" ht="39.6">
      <c r="A3" s="13" t="s">
        <v>1090</v>
      </c>
      <c r="B3" s="13" t="s">
        <v>1088</v>
      </c>
      <c r="C3" s="13" t="s">
        <v>1091</v>
      </c>
      <c r="D3" s="7">
        <v>551</v>
      </c>
      <c r="E3" s="8">
        <v>1</v>
      </c>
      <c r="F3" s="8">
        <f t="shared" ref="F3:F23" si="0">D3*E3</f>
        <v>551</v>
      </c>
      <c r="G3" s="14"/>
      <c r="H3" s="8">
        <v>5</v>
      </c>
      <c r="I3" s="14"/>
      <c r="J3" s="14"/>
      <c r="K3" s="8">
        <f t="shared" ref="K3:K23" si="1">H3+I3-E3-G3</f>
        <v>4</v>
      </c>
      <c r="L3" s="14">
        <v>4</v>
      </c>
      <c r="M3" s="17">
        <f t="shared" ref="M3:M23" si="2">L3*D3</f>
        <v>2204</v>
      </c>
    </row>
    <row r="4" spans="1:13" ht="39.6">
      <c r="A4" s="13" t="s">
        <v>1092</v>
      </c>
      <c r="B4" s="13" t="s">
        <v>1088</v>
      </c>
      <c r="C4" s="13" t="s">
        <v>1093</v>
      </c>
      <c r="D4" s="7">
        <v>15000</v>
      </c>
      <c r="E4" s="8">
        <v>2</v>
      </c>
      <c r="F4" s="8">
        <f t="shared" si="0"/>
        <v>30000</v>
      </c>
      <c r="G4" s="14"/>
      <c r="H4" s="8">
        <v>3</v>
      </c>
      <c r="I4" s="14"/>
      <c r="J4" s="14"/>
      <c r="K4" s="8">
        <f t="shared" si="1"/>
        <v>1</v>
      </c>
      <c r="L4" s="14">
        <v>1</v>
      </c>
      <c r="M4" s="17">
        <f t="shared" si="2"/>
        <v>15000</v>
      </c>
    </row>
    <row r="5" spans="1:13" ht="26.4">
      <c r="A5" s="13" t="s">
        <v>1094</v>
      </c>
      <c r="B5" s="13" t="s">
        <v>1088</v>
      </c>
      <c r="C5" s="13" t="s">
        <v>1095</v>
      </c>
      <c r="D5" s="7">
        <v>450</v>
      </c>
      <c r="E5" s="8">
        <v>4</v>
      </c>
      <c r="F5" s="8">
        <f t="shared" si="0"/>
        <v>1800</v>
      </c>
      <c r="G5" s="14"/>
      <c r="H5" s="8">
        <v>3</v>
      </c>
      <c r="I5" s="14"/>
      <c r="J5" s="14"/>
      <c r="K5" s="8">
        <f t="shared" si="1"/>
        <v>-1</v>
      </c>
      <c r="L5" s="14">
        <v>0</v>
      </c>
      <c r="M5" s="17">
        <f t="shared" si="2"/>
        <v>0</v>
      </c>
    </row>
    <row r="6" spans="1:13" ht="26.4">
      <c r="A6" s="13" t="s">
        <v>1096</v>
      </c>
      <c r="B6" s="13" t="s">
        <v>1088</v>
      </c>
      <c r="C6" s="13" t="s">
        <v>1097</v>
      </c>
      <c r="D6" s="7">
        <v>2542.37</v>
      </c>
      <c r="E6" s="8">
        <v>4</v>
      </c>
      <c r="F6" s="8">
        <f t="shared" si="0"/>
        <v>10169.48</v>
      </c>
      <c r="G6" s="14"/>
      <c r="H6" s="8">
        <v>5</v>
      </c>
      <c r="I6" s="14"/>
      <c r="J6" s="14"/>
      <c r="K6" s="8">
        <f t="shared" si="1"/>
        <v>1</v>
      </c>
      <c r="L6" s="14">
        <v>1</v>
      </c>
      <c r="M6" s="17">
        <f t="shared" si="2"/>
        <v>2542.37</v>
      </c>
    </row>
    <row r="7" spans="1:13" ht="26.4">
      <c r="A7" s="13" t="s">
        <v>1098</v>
      </c>
      <c r="B7" s="13" t="s">
        <v>1088</v>
      </c>
      <c r="C7" s="13" t="s">
        <v>1099</v>
      </c>
      <c r="D7" s="7">
        <v>600</v>
      </c>
      <c r="E7" s="8">
        <v>19</v>
      </c>
      <c r="F7" s="8">
        <f t="shared" si="0"/>
        <v>11400</v>
      </c>
      <c r="G7" s="14"/>
      <c r="H7" s="8">
        <v>20</v>
      </c>
      <c r="I7" s="14"/>
      <c r="J7" s="14"/>
      <c r="K7" s="8">
        <f t="shared" si="1"/>
        <v>1</v>
      </c>
      <c r="L7" s="14">
        <v>1</v>
      </c>
      <c r="M7" s="17">
        <f t="shared" si="2"/>
        <v>600</v>
      </c>
    </row>
    <row r="8" spans="1:13" ht="26.4">
      <c r="A8" s="13" t="s">
        <v>1100</v>
      </c>
      <c r="B8" s="13" t="s">
        <v>1088</v>
      </c>
      <c r="C8" s="13" t="s">
        <v>1101</v>
      </c>
      <c r="D8" s="7">
        <v>13559.32</v>
      </c>
      <c r="E8" s="8">
        <v>3</v>
      </c>
      <c r="F8" s="8">
        <f t="shared" si="0"/>
        <v>40677.96</v>
      </c>
      <c r="G8" s="14"/>
      <c r="H8" s="8">
        <v>3</v>
      </c>
      <c r="I8" s="14"/>
      <c r="J8" s="14"/>
      <c r="K8" s="8">
        <f t="shared" si="1"/>
        <v>0</v>
      </c>
      <c r="L8" s="14">
        <v>0</v>
      </c>
      <c r="M8" s="17">
        <f t="shared" si="2"/>
        <v>0</v>
      </c>
    </row>
    <row r="9" spans="1:13" ht="26.4">
      <c r="A9" s="13" t="s">
        <v>1102</v>
      </c>
      <c r="B9" s="13" t="s">
        <v>1088</v>
      </c>
      <c r="C9" s="13" t="s">
        <v>1103</v>
      </c>
      <c r="D9" s="7">
        <v>650</v>
      </c>
      <c r="E9" s="8">
        <v>3</v>
      </c>
      <c r="F9" s="8">
        <f t="shared" si="0"/>
        <v>1950</v>
      </c>
      <c r="G9" s="14"/>
      <c r="H9" s="8">
        <v>5</v>
      </c>
      <c r="I9" s="14"/>
      <c r="J9" s="14"/>
      <c r="K9" s="8">
        <f t="shared" si="1"/>
        <v>2</v>
      </c>
      <c r="L9" s="14">
        <v>2</v>
      </c>
      <c r="M9" s="17">
        <f t="shared" si="2"/>
        <v>1300</v>
      </c>
    </row>
    <row r="10" spans="1:13" ht="26.4">
      <c r="A10" s="13" t="s">
        <v>1104</v>
      </c>
      <c r="B10" s="13" t="s">
        <v>1088</v>
      </c>
      <c r="C10" s="13" t="s">
        <v>1105</v>
      </c>
      <c r="D10" s="7">
        <v>1228.81</v>
      </c>
      <c r="E10" s="8">
        <v>7</v>
      </c>
      <c r="F10" s="8">
        <f t="shared" si="0"/>
        <v>8601.67</v>
      </c>
      <c r="G10" s="14"/>
      <c r="H10" s="8">
        <v>5</v>
      </c>
      <c r="I10" s="14"/>
      <c r="J10" s="14"/>
      <c r="K10" s="8">
        <f t="shared" si="1"/>
        <v>-2</v>
      </c>
      <c r="L10" s="14">
        <v>0</v>
      </c>
      <c r="M10" s="17">
        <f t="shared" si="2"/>
        <v>0</v>
      </c>
    </row>
    <row r="11" spans="1:13" ht="26.4">
      <c r="A11" s="13" t="s">
        <v>1106</v>
      </c>
      <c r="B11" s="13" t="s">
        <v>1088</v>
      </c>
      <c r="C11" s="13" t="s">
        <v>1105</v>
      </c>
      <c r="D11" s="7">
        <v>1271.18</v>
      </c>
      <c r="E11" s="8">
        <v>3</v>
      </c>
      <c r="F11" s="8">
        <f t="shared" si="0"/>
        <v>3813.54</v>
      </c>
      <c r="G11" s="14"/>
      <c r="H11" s="8">
        <v>5</v>
      </c>
      <c r="I11" s="14"/>
      <c r="J11" s="14"/>
      <c r="K11" s="8">
        <f t="shared" si="1"/>
        <v>2</v>
      </c>
      <c r="L11" s="14">
        <v>2</v>
      </c>
      <c r="M11" s="17">
        <f t="shared" si="2"/>
        <v>2542.36</v>
      </c>
    </row>
    <row r="12" spans="1:13" ht="26.4">
      <c r="A12" s="13" t="s">
        <v>1107</v>
      </c>
      <c r="B12" s="13" t="s">
        <v>1088</v>
      </c>
      <c r="C12" s="13" t="s">
        <v>1105</v>
      </c>
      <c r="D12" s="7">
        <v>1271.18</v>
      </c>
      <c r="E12" s="8">
        <v>5</v>
      </c>
      <c r="F12" s="8">
        <f t="shared" si="0"/>
        <v>6355.9</v>
      </c>
      <c r="G12" s="14"/>
      <c r="H12" s="8">
        <v>5</v>
      </c>
      <c r="I12" s="14"/>
      <c r="J12" s="14"/>
      <c r="K12" s="8">
        <f t="shared" si="1"/>
        <v>0</v>
      </c>
      <c r="L12" s="14">
        <v>0</v>
      </c>
      <c r="M12" s="17">
        <f t="shared" si="2"/>
        <v>0</v>
      </c>
    </row>
    <row r="13" spans="1:13" ht="26.4">
      <c r="A13" s="13" t="s">
        <v>1108</v>
      </c>
      <c r="B13" s="13" t="s">
        <v>1088</v>
      </c>
      <c r="C13" s="13" t="s">
        <v>1105</v>
      </c>
      <c r="D13" s="7">
        <v>1186.44</v>
      </c>
      <c r="E13" s="8">
        <v>6</v>
      </c>
      <c r="F13" s="8">
        <f t="shared" si="0"/>
        <v>7118.64</v>
      </c>
      <c r="G13" s="14"/>
      <c r="H13" s="8">
        <v>5</v>
      </c>
      <c r="I13" s="14"/>
      <c r="J13" s="14"/>
      <c r="K13" s="8">
        <f t="shared" si="1"/>
        <v>-1</v>
      </c>
      <c r="L13" s="14">
        <v>0</v>
      </c>
      <c r="M13" s="17">
        <f t="shared" si="2"/>
        <v>0</v>
      </c>
    </row>
    <row r="14" spans="1:13" ht="26.4">
      <c r="A14" s="13" t="s">
        <v>1109</v>
      </c>
      <c r="B14" s="13" t="s">
        <v>1088</v>
      </c>
      <c r="C14" s="13" t="s">
        <v>1110</v>
      </c>
      <c r="D14" s="7">
        <v>23898.3</v>
      </c>
      <c r="E14" s="8">
        <v>3</v>
      </c>
      <c r="F14" s="8">
        <f t="shared" si="0"/>
        <v>71694.899999999994</v>
      </c>
      <c r="G14" s="14"/>
      <c r="H14" s="8">
        <v>3</v>
      </c>
      <c r="I14" s="14"/>
      <c r="J14" s="14"/>
      <c r="K14" s="8">
        <f t="shared" si="1"/>
        <v>0</v>
      </c>
      <c r="L14" s="14">
        <v>0</v>
      </c>
      <c r="M14" s="17">
        <f t="shared" si="2"/>
        <v>0</v>
      </c>
    </row>
    <row r="15" spans="1:13" ht="26.4">
      <c r="A15" s="13" t="s">
        <v>1111</v>
      </c>
      <c r="B15" s="13" t="s">
        <v>1088</v>
      </c>
      <c r="C15" s="13" t="s">
        <v>1112</v>
      </c>
      <c r="D15" s="7">
        <v>560</v>
      </c>
      <c r="E15" s="8">
        <v>7</v>
      </c>
      <c r="F15" s="8">
        <f t="shared" si="0"/>
        <v>3920</v>
      </c>
      <c r="G15" s="14"/>
      <c r="H15" s="8">
        <v>3</v>
      </c>
      <c r="I15" s="14"/>
      <c r="J15" s="14"/>
      <c r="K15" s="8">
        <f t="shared" si="1"/>
        <v>-4</v>
      </c>
      <c r="L15" s="14">
        <v>0</v>
      </c>
      <c r="M15" s="17">
        <f t="shared" si="2"/>
        <v>0</v>
      </c>
    </row>
    <row r="16" spans="1:13" ht="26.4">
      <c r="A16" s="13" t="s">
        <v>1113</v>
      </c>
      <c r="B16" s="13" t="s">
        <v>1088</v>
      </c>
      <c r="C16" s="13" t="s">
        <v>1112</v>
      </c>
      <c r="D16" s="7">
        <v>530</v>
      </c>
      <c r="E16" s="8">
        <v>6</v>
      </c>
      <c r="F16" s="8">
        <f t="shared" si="0"/>
        <v>3180</v>
      </c>
      <c r="G16" s="14"/>
      <c r="H16" s="8">
        <v>5</v>
      </c>
      <c r="I16" s="14"/>
      <c r="J16" s="14"/>
      <c r="K16" s="8">
        <f t="shared" si="1"/>
        <v>-1</v>
      </c>
      <c r="L16" s="14">
        <v>0</v>
      </c>
      <c r="M16" s="17">
        <f t="shared" si="2"/>
        <v>0</v>
      </c>
    </row>
    <row r="17" spans="1:13" ht="26.4">
      <c r="A17" s="13" t="s">
        <v>1114</v>
      </c>
      <c r="B17" s="13" t="s">
        <v>1088</v>
      </c>
      <c r="C17" s="13" t="s">
        <v>1115</v>
      </c>
      <c r="D17" s="7">
        <v>350</v>
      </c>
      <c r="E17" s="8">
        <v>6</v>
      </c>
      <c r="F17" s="8">
        <f t="shared" si="0"/>
        <v>2100</v>
      </c>
      <c r="G17" s="14"/>
      <c r="H17" s="8">
        <v>5</v>
      </c>
      <c r="I17" s="14"/>
      <c r="J17" s="14"/>
      <c r="K17" s="8">
        <f t="shared" si="1"/>
        <v>-1</v>
      </c>
      <c r="L17" s="14">
        <v>0</v>
      </c>
      <c r="M17" s="17">
        <f t="shared" si="2"/>
        <v>0</v>
      </c>
    </row>
    <row r="18" spans="1:13" ht="26.4">
      <c r="A18" s="13" t="s">
        <v>1116</v>
      </c>
      <c r="B18" s="13" t="s">
        <v>1088</v>
      </c>
      <c r="C18" s="13" t="s">
        <v>1117</v>
      </c>
      <c r="D18" s="7">
        <v>40</v>
      </c>
      <c r="E18" s="8">
        <v>9</v>
      </c>
      <c r="F18" s="8">
        <f t="shared" si="0"/>
        <v>360</v>
      </c>
      <c r="G18" s="14"/>
      <c r="H18" s="8">
        <v>10</v>
      </c>
      <c r="I18" s="14"/>
      <c r="J18" s="14"/>
      <c r="K18" s="8">
        <f t="shared" si="1"/>
        <v>1</v>
      </c>
      <c r="L18" s="14">
        <v>1</v>
      </c>
      <c r="M18" s="17">
        <f t="shared" si="2"/>
        <v>40</v>
      </c>
    </row>
    <row r="19" spans="1:13" ht="26.4">
      <c r="A19" s="13" t="s">
        <v>1118</v>
      </c>
      <c r="B19" s="13" t="s">
        <v>1088</v>
      </c>
      <c r="C19" s="13" t="s">
        <v>1119</v>
      </c>
      <c r="D19" s="7">
        <v>300</v>
      </c>
      <c r="E19" s="8">
        <v>10</v>
      </c>
      <c r="F19" s="8">
        <f t="shared" si="0"/>
        <v>3000</v>
      </c>
      <c r="G19" s="14"/>
      <c r="H19" s="8">
        <v>5</v>
      </c>
      <c r="I19" s="14"/>
      <c r="J19" s="14"/>
      <c r="K19" s="8">
        <f t="shared" si="1"/>
        <v>-5</v>
      </c>
      <c r="L19" s="14">
        <v>0</v>
      </c>
      <c r="M19" s="17">
        <f t="shared" si="2"/>
        <v>0</v>
      </c>
    </row>
    <row r="20" spans="1:13" ht="26.4">
      <c r="A20" s="13" t="s">
        <v>1120</v>
      </c>
      <c r="B20" s="13" t="s">
        <v>1088</v>
      </c>
      <c r="C20" s="13" t="s">
        <v>1121</v>
      </c>
      <c r="D20" s="7">
        <v>170</v>
      </c>
      <c r="E20" s="8">
        <v>7</v>
      </c>
      <c r="F20" s="8">
        <f t="shared" si="0"/>
        <v>1190</v>
      </c>
      <c r="G20" s="14"/>
      <c r="H20" s="8">
        <v>5</v>
      </c>
      <c r="I20" s="14"/>
      <c r="J20" s="14"/>
      <c r="K20" s="8">
        <f t="shared" si="1"/>
        <v>-2</v>
      </c>
      <c r="L20" s="14">
        <v>0</v>
      </c>
      <c r="M20" s="17">
        <f t="shared" si="2"/>
        <v>0</v>
      </c>
    </row>
    <row r="21" spans="1:13" ht="26.4">
      <c r="A21" s="13" t="s">
        <v>1122</v>
      </c>
      <c r="B21" s="13" t="s">
        <v>1088</v>
      </c>
      <c r="C21" s="13" t="s">
        <v>1123</v>
      </c>
      <c r="D21" s="7">
        <v>635.6</v>
      </c>
      <c r="E21" s="8">
        <v>8</v>
      </c>
      <c r="F21" s="8">
        <f t="shared" si="0"/>
        <v>5084.8</v>
      </c>
      <c r="G21" s="14"/>
      <c r="H21" s="8">
        <v>5</v>
      </c>
      <c r="I21" s="14"/>
      <c r="J21" s="14"/>
      <c r="K21" s="8">
        <f t="shared" si="1"/>
        <v>-3</v>
      </c>
      <c r="L21" s="14">
        <v>0</v>
      </c>
      <c r="M21" s="17">
        <f t="shared" si="2"/>
        <v>0</v>
      </c>
    </row>
    <row r="22" spans="1:13" ht="26.4">
      <c r="A22" s="13" t="s">
        <v>1124</v>
      </c>
      <c r="B22" s="13" t="s">
        <v>1088</v>
      </c>
      <c r="C22" s="13" t="s">
        <v>1123</v>
      </c>
      <c r="D22" s="7">
        <v>3389.83</v>
      </c>
      <c r="E22" s="8">
        <v>5</v>
      </c>
      <c r="F22" s="8">
        <f t="shared" si="0"/>
        <v>16949.150000000001</v>
      </c>
      <c r="G22" s="14"/>
      <c r="H22" s="8">
        <v>5</v>
      </c>
      <c r="I22" s="14"/>
      <c r="J22" s="14"/>
      <c r="K22" s="8">
        <f t="shared" si="1"/>
        <v>0</v>
      </c>
      <c r="L22" s="14">
        <v>0</v>
      </c>
      <c r="M22" s="17">
        <f t="shared" si="2"/>
        <v>0</v>
      </c>
    </row>
    <row r="23" spans="1:13" ht="26.4">
      <c r="A23" s="13" t="s">
        <v>1125</v>
      </c>
      <c r="B23" s="13" t="s">
        <v>1088</v>
      </c>
      <c r="C23" s="13" t="s">
        <v>1126</v>
      </c>
      <c r="D23" s="7">
        <v>8050.85</v>
      </c>
      <c r="E23" s="8">
        <v>0</v>
      </c>
      <c r="F23" s="8">
        <f t="shared" si="0"/>
        <v>0</v>
      </c>
      <c r="G23" s="14"/>
      <c r="H23" s="8">
        <v>3</v>
      </c>
      <c r="I23" s="14"/>
      <c r="J23" s="14"/>
      <c r="K23" s="8">
        <f t="shared" si="1"/>
        <v>3</v>
      </c>
      <c r="L23" s="14">
        <v>3</v>
      </c>
      <c r="M23" s="17">
        <f t="shared" si="2"/>
        <v>24152.55</v>
      </c>
    </row>
    <row r="24" spans="1:13">
      <c r="A24" s="15"/>
      <c r="B24" s="15"/>
      <c r="C24" s="15"/>
      <c r="D24" s="15"/>
      <c r="E24" s="15"/>
      <c r="F24" s="16">
        <f>SUM(F2:F23)</f>
        <v>232417.04</v>
      </c>
      <c r="G24" s="15"/>
      <c r="H24" s="15"/>
      <c r="I24" s="15"/>
      <c r="J24" s="15"/>
      <c r="K24" s="15"/>
      <c r="L24" s="15"/>
      <c r="M24" s="16">
        <f>SUM(M2:M23)</f>
        <v>53381.279999999999</v>
      </c>
    </row>
  </sheetData>
  <printOptions gridLines="1"/>
  <pageMargins left="0.23622047244094499" right="0.23622047244094499" top="0.74803149606299202" bottom="0.74803149606299202" header="0.31496062992126" footer="0.31496062992126"/>
  <pageSetup paperSize="9" scale="95" orientation="landscape" r:id="rId1"/>
  <headerFooter>
    <oddHeader>&amp;C&amp;F
&amp;A</oddHeader>
    <oddFooter>&amp;CPage &amp;P of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M47"/>
  <sheetViews>
    <sheetView tabSelected="1" view="pageBreakPreview" zoomScaleNormal="100" workbookViewId="0">
      <pane ySplit="1" topLeftCell="A2" activePane="bottomLeft" state="frozen"/>
      <selection pane="bottomLeft" activeCell="G9" sqref="G9"/>
    </sheetView>
  </sheetViews>
  <sheetFormatPr defaultColWidth="8.88671875" defaultRowHeight="13.2"/>
  <cols>
    <col min="1" max="1" width="38.33203125" style="2" customWidth="1"/>
    <col min="2" max="2" width="8.88671875" style="2"/>
    <col min="3" max="3" width="6.77734375" style="2" customWidth="1"/>
    <col min="4" max="5" width="8.88671875" style="2"/>
    <col min="6" max="6" width="9.5546875" style="2"/>
    <col min="7" max="7" width="8.21875" style="2" customWidth="1"/>
    <col min="8" max="8" width="7.77734375" style="2" customWidth="1"/>
    <col min="9" max="9" width="7.21875" style="2" customWidth="1"/>
    <col min="10" max="10" width="7" style="2" customWidth="1"/>
    <col min="11" max="11" width="8" style="2" customWidth="1"/>
    <col min="12" max="12" width="8.33203125" style="2" customWidth="1"/>
    <col min="13" max="13" width="7.44140625" style="2" customWidth="1"/>
    <col min="14" max="16384" width="8.88671875" style="2"/>
  </cols>
  <sheetData>
    <row r="1" spans="1:13" s="1" customFormat="1" ht="84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</row>
    <row r="2" spans="1:13" ht="26.4">
      <c r="A2" s="6" t="s">
        <v>1127</v>
      </c>
      <c r="B2" s="6" t="s">
        <v>1128</v>
      </c>
      <c r="C2" s="6" t="s">
        <v>1129</v>
      </c>
      <c r="D2" s="7">
        <v>300.26</v>
      </c>
      <c r="E2" s="8">
        <v>294</v>
      </c>
      <c r="F2" s="8">
        <f t="shared" ref="F2:F46" si="0">E2*D2</f>
        <v>88276.44</v>
      </c>
      <c r="G2" s="9"/>
      <c r="H2" s="8">
        <v>200</v>
      </c>
      <c r="I2" s="9"/>
      <c r="J2" s="6"/>
      <c r="K2" s="8">
        <f t="shared" ref="K2:K46" si="1">E2+G2-H2-I2</f>
        <v>94</v>
      </c>
      <c r="L2" s="9">
        <v>0</v>
      </c>
      <c r="M2" s="12">
        <f t="shared" ref="M2:M46" si="2">L2*D2</f>
        <v>0</v>
      </c>
    </row>
    <row r="3" spans="1:13" ht="26.4">
      <c r="A3" s="6" t="s">
        <v>1130</v>
      </c>
      <c r="B3" s="6" t="s">
        <v>1128</v>
      </c>
      <c r="C3" s="6" t="s">
        <v>1129</v>
      </c>
      <c r="D3" s="7">
        <v>300.26</v>
      </c>
      <c r="E3" s="8">
        <v>396</v>
      </c>
      <c r="F3" s="8">
        <f t="shared" si="0"/>
        <v>118902.96</v>
      </c>
      <c r="G3" s="9"/>
      <c r="H3" s="8">
        <v>130</v>
      </c>
      <c r="I3" s="9"/>
      <c r="J3" s="6"/>
      <c r="K3" s="8">
        <f t="shared" si="1"/>
        <v>266</v>
      </c>
      <c r="L3" s="9">
        <v>0</v>
      </c>
      <c r="M3" s="12">
        <f t="shared" si="2"/>
        <v>0</v>
      </c>
    </row>
    <row r="4" spans="1:13" ht="26.4">
      <c r="A4" s="6" t="s">
        <v>1131</v>
      </c>
      <c r="B4" s="6" t="s">
        <v>1128</v>
      </c>
      <c r="C4" s="6" t="s">
        <v>1129</v>
      </c>
      <c r="D4" s="7">
        <v>300.26</v>
      </c>
      <c r="E4" s="8">
        <v>377</v>
      </c>
      <c r="F4" s="8">
        <f t="shared" si="0"/>
        <v>113198.02</v>
      </c>
      <c r="G4" s="9"/>
      <c r="H4" s="8">
        <v>250</v>
      </c>
      <c r="I4" s="9"/>
      <c r="J4" s="6"/>
      <c r="K4" s="8">
        <f t="shared" si="1"/>
        <v>127</v>
      </c>
      <c r="L4" s="9">
        <v>0</v>
      </c>
      <c r="M4" s="12">
        <f t="shared" si="2"/>
        <v>0</v>
      </c>
    </row>
    <row r="5" spans="1:13" ht="26.4">
      <c r="A5" s="6" t="s">
        <v>1132</v>
      </c>
      <c r="B5" s="6" t="s">
        <v>1128</v>
      </c>
      <c r="C5" s="6" t="s">
        <v>1133</v>
      </c>
      <c r="D5" s="7">
        <v>420.2</v>
      </c>
      <c r="E5" s="8">
        <v>269</v>
      </c>
      <c r="F5" s="8">
        <f t="shared" si="0"/>
        <v>113033.8</v>
      </c>
      <c r="G5" s="9"/>
      <c r="H5" s="8">
        <v>100</v>
      </c>
      <c r="I5" s="9"/>
      <c r="J5" s="6"/>
      <c r="K5" s="8">
        <f t="shared" si="1"/>
        <v>169</v>
      </c>
      <c r="L5" s="9">
        <v>0</v>
      </c>
      <c r="M5" s="12">
        <f t="shared" si="2"/>
        <v>0</v>
      </c>
    </row>
    <row r="6" spans="1:13" ht="26.4">
      <c r="A6" s="6" t="s">
        <v>1134</v>
      </c>
      <c r="B6" s="6" t="s">
        <v>1128</v>
      </c>
      <c r="C6" s="6" t="s">
        <v>1129</v>
      </c>
      <c r="D6" s="7">
        <v>300.26</v>
      </c>
      <c r="E6" s="8">
        <v>162</v>
      </c>
      <c r="F6" s="8">
        <f t="shared" si="0"/>
        <v>48642.12</v>
      </c>
      <c r="G6" s="9"/>
      <c r="H6" s="8">
        <v>200</v>
      </c>
      <c r="I6" s="9"/>
      <c r="J6" s="6"/>
      <c r="K6" s="8">
        <f t="shared" si="1"/>
        <v>-38</v>
      </c>
      <c r="L6" s="9">
        <v>0</v>
      </c>
      <c r="M6" s="12">
        <f t="shared" si="2"/>
        <v>0</v>
      </c>
    </row>
    <row r="7" spans="1:13" ht="26.4">
      <c r="A7" s="6" t="s">
        <v>1135</v>
      </c>
      <c r="B7" s="6" t="s">
        <v>1128</v>
      </c>
      <c r="C7" s="6" t="s">
        <v>1129</v>
      </c>
      <c r="D7" s="7">
        <v>300.26</v>
      </c>
      <c r="E7" s="8">
        <v>402</v>
      </c>
      <c r="F7" s="8">
        <f t="shared" si="0"/>
        <v>120704.52</v>
      </c>
      <c r="G7" s="9"/>
      <c r="H7" s="8">
        <v>130</v>
      </c>
      <c r="I7" s="9"/>
      <c r="J7" s="6"/>
      <c r="K7" s="8">
        <f t="shared" si="1"/>
        <v>272</v>
      </c>
      <c r="L7" s="9">
        <v>0</v>
      </c>
      <c r="M7" s="12">
        <f t="shared" si="2"/>
        <v>0</v>
      </c>
    </row>
    <row r="8" spans="1:13" ht="26.4">
      <c r="A8" s="6" t="s">
        <v>1136</v>
      </c>
      <c r="B8" s="6" t="s">
        <v>1128</v>
      </c>
      <c r="C8" s="6" t="s">
        <v>1129</v>
      </c>
      <c r="D8" s="7">
        <v>300.26</v>
      </c>
      <c r="E8" s="8">
        <v>68</v>
      </c>
      <c r="F8" s="8">
        <f t="shared" si="0"/>
        <v>20417.68</v>
      </c>
      <c r="G8" s="9"/>
      <c r="H8" s="8">
        <v>250</v>
      </c>
      <c r="I8" s="9"/>
      <c r="J8" s="6"/>
      <c r="K8" s="8">
        <f t="shared" si="1"/>
        <v>-182</v>
      </c>
      <c r="L8" s="9">
        <v>0</v>
      </c>
      <c r="M8" s="12">
        <f t="shared" si="2"/>
        <v>0</v>
      </c>
    </row>
    <row r="9" spans="1:13" ht="26.4">
      <c r="A9" s="6" t="s">
        <v>1137</v>
      </c>
      <c r="B9" s="6" t="s">
        <v>1128</v>
      </c>
      <c r="C9" s="6" t="s">
        <v>1133</v>
      </c>
      <c r="D9" s="7">
        <v>420.2</v>
      </c>
      <c r="E9" s="8">
        <v>389</v>
      </c>
      <c r="F9" s="8">
        <f t="shared" si="0"/>
        <v>163457.79999999999</v>
      </c>
      <c r="G9" s="9"/>
      <c r="H9" s="8">
        <v>100</v>
      </c>
      <c r="I9" s="9"/>
      <c r="J9" s="6"/>
      <c r="K9" s="8">
        <f t="shared" si="1"/>
        <v>289</v>
      </c>
      <c r="L9" s="9">
        <v>0</v>
      </c>
      <c r="M9" s="12">
        <f t="shared" si="2"/>
        <v>0</v>
      </c>
    </row>
    <row r="10" spans="1:13" ht="26.4">
      <c r="A10" s="6" t="s">
        <v>1138</v>
      </c>
      <c r="B10" s="6" t="s">
        <v>1128</v>
      </c>
      <c r="C10" s="6" t="s">
        <v>1129</v>
      </c>
      <c r="D10" s="7">
        <v>300.26</v>
      </c>
      <c r="E10" s="8">
        <v>513</v>
      </c>
      <c r="F10" s="8">
        <f t="shared" si="0"/>
        <v>154033.38</v>
      </c>
      <c r="G10" s="9"/>
      <c r="H10" s="8">
        <v>200</v>
      </c>
      <c r="I10" s="9"/>
      <c r="J10" s="6"/>
      <c r="K10" s="8">
        <f t="shared" si="1"/>
        <v>313</v>
      </c>
      <c r="L10" s="9">
        <v>0</v>
      </c>
      <c r="M10" s="12">
        <f t="shared" si="2"/>
        <v>0</v>
      </c>
    </row>
    <row r="11" spans="1:13" ht="26.4">
      <c r="A11" s="6" t="s">
        <v>1139</v>
      </c>
      <c r="B11" s="6" t="s">
        <v>1128</v>
      </c>
      <c r="C11" s="6" t="s">
        <v>1129</v>
      </c>
      <c r="D11" s="7">
        <v>300.26</v>
      </c>
      <c r="E11" s="8">
        <v>343</v>
      </c>
      <c r="F11" s="8">
        <f t="shared" si="0"/>
        <v>102989.18</v>
      </c>
      <c r="G11" s="9"/>
      <c r="H11" s="8">
        <v>130</v>
      </c>
      <c r="I11" s="9"/>
      <c r="J11" s="6"/>
      <c r="K11" s="8">
        <f t="shared" si="1"/>
        <v>213</v>
      </c>
      <c r="L11" s="9">
        <v>0</v>
      </c>
      <c r="M11" s="12">
        <f t="shared" si="2"/>
        <v>0</v>
      </c>
    </row>
    <row r="12" spans="1:13" ht="26.4">
      <c r="A12" s="6" t="s">
        <v>1140</v>
      </c>
      <c r="B12" s="6" t="s">
        <v>1128</v>
      </c>
      <c r="C12" s="6" t="s">
        <v>1129</v>
      </c>
      <c r="D12" s="7">
        <v>300.26</v>
      </c>
      <c r="E12" s="8">
        <v>427</v>
      </c>
      <c r="F12" s="8">
        <f t="shared" si="0"/>
        <v>128211.02</v>
      </c>
      <c r="G12" s="9"/>
      <c r="H12" s="8">
        <v>250</v>
      </c>
      <c r="I12" s="9"/>
      <c r="J12" s="6"/>
      <c r="K12" s="8">
        <f t="shared" si="1"/>
        <v>177</v>
      </c>
      <c r="L12" s="9">
        <v>0</v>
      </c>
      <c r="M12" s="12">
        <f t="shared" si="2"/>
        <v>0</v>
      </c>
    </row>
    <row r="13" spans="1:13" ht="26.4">
      <c r="A13" s="6" t="s">
        <v>1141</v>
      </c>
      <c r="B13" s="6" t="s">
        <v>1128</v>
      </c>
      <c r="C13" s="6" t="s">
        <v>1133</v>
      </c>
      <c r="D13" s="7">
        <v>420.2</v>
      </c>
      <c r="E13" s="8">
        <v>438</v>
      </c>
      <c r="F13" s="8">
        <f t="shared" si="0"/>
        <v>184047.6</v>
      </c>
      <c r="G13" s="9"/>
      <c r="H13" s="8">
        <v>100</v>
      </c>
      <c r="I13" s="9"/>
      <c r="J13" s="6"/>
      <c r="K13" s="8">
        <f t="shared" si="1"/>
        <v>338</v>
      </c>
      <c r="L13" s="9">
        <v>0</v>
      </c>
      <c r="M13" s="12">
        <f t="shared" si="2"/>
        <v>0</v>
      </c>
    </row>
    <row r="14" spans="1:13" ht="26.4">
      <c r="A14" s="6" t="s">
        <v>1142</v>
      </c>
      <c r="B14" s="6" t="s">
        <v>1128</v>
      </c>
      <c r="C14" s="6" t="s">
        <v>1143</v>
      </c>
      <c r="D14" s="7">
        <v>529.75</v>
      </c>
      <c r="E14" s="8">
        <v>177</v>
      </c>
      <c r="F14" s="8">
        <f t="shared" si="0"/>
        <v>93765.75</v>
      </c>
      <c r="G14" s="9"/>
      <c r="H14" s="8">
        <v>0</v>
      </c>
      <c r="I14" s="9"/>
      <c r="J14" s="6"/>
      <c r="K14" s="8">
        <f t="shared" si="1"/>
        <v>177</v>
      </c>
      <c r="L14" s="9">
        <v>0</v>
      </c>
      <c r="M14" s="12">
        <f t="shared" si="2"/>
        <v>0</v>
      </c>
    </row>
    <row r="15" spans="1:13" ht="26.4">
      <c r="A15" s="6" t="s">
        <v>1144</v>
      </c>
      <c r="B15" s="6" t="s">
        <v>1128</v>
      </c>
      <c r="C15" s="6" t="s">
        <v>1143</v>
      </c>
      <c r="D15" s="7">
        <v>553.88</v>
      </c>
      <c r="E15" s="8">
        <v>186</v>
      </c>
      <c r="F15" s="8">
        <f t="shared" si="0"/>
        <v>103021.68</v>
      </c>
      <c r="G15" s="9"/>
      <c r="H15" s="8">
        <v>0</v>
      </c>
      <c r="I15" s="9"/>
      <c r="J15" s="6"/>
      <c r="K15" s="8">
        <f t="shared" si="1"/>
        <v>186</v>
      </c>
      <c r="L15" s="9">
        <v>0</v>
      </c>
      <c r="M15" s="12">
        <f t="shared" si="2"/>
        <v>0</v>
      </c>
    </row>
    <row r="16" spans="1:13" ht="26.4">
      <c r="A16" s="6" t="s">
        <v>1145</v>
      </c>
      <c r="B16" s="6" t="s">
        <v>1128</v>
      </c>
      <c r="C16" s="6" t="s">
        <v>1143</v>
      </c>
      <c r="D16" s="7">
        <v>510</v>
      </c>
      <c r="E16" s="8">
        <v>1023</v>
      </c>
      <c r="F16" s="8">
        <f t="shared" si="0"/>
        <v>521730</v>
      </c>
      <c r="G16" s="9"/>
      <c r="H16" s="8">
        <v>300</v>
      </c>
      <c r="I16" s="9"/>
      <c r="J16" s="6"/>
      <c r="K16" s="8">
        <f t="shared" si="1"/>
        <v>723</v>
      </c>
      <c r="L16" s="9">
        <v>0</v>
      </c>
      <c r="M16" s="12">
        <f t="shared" si="2"/>
        <v>0</v>
      </c>
    </row>
    <row r="17" spans="1:13" ht="26.4">
      <c r="A17" s="6" t="s">
        <v>1146</v>
      </c>
      <c r="B17" s="6" t="s">
        <v>1128</v>
      </c>
      <c r="C17" s="6" t="s">
        <v>1143</v>
      </c>
      <c r="D17" s="7">
        <v>510</v>
      </c>
      <c r="E17" s="8">
        <v>1017</v>
      </c>
      <c r="F17" s="8">
        <f t="shared" si="0"/>
        <v>518670</v>
      </c>
      <c r="G17" s="9"/>
      <c r="H17" s="8">
        <v>300</v>
      </c>
      <c r="I17" s="9"/>
      <c r="J17" s="6"/>
      <c r="K17" s="8">
        <f t="shared" si="1"/>
        <v>717</v>
      </c>
      <c r="L17" s="9">
        <v>0</v>
      </c>
      <c r="M17" s="12">
        <f t="shared" si="2"/>
        <v>0</v>
      </c>
    </row>
    <row r="18" spans="1:13" ht="26.4">
      <c r="A18" s="6" t="s">
        <v>1147</v>
      </c>
      <c r="B18" s="6" t="s">
        <v>1128</v>
      </c>
      <c r="C18" s="6" t="s">
        <v>1143</v>
      </c>
      <c r="D18" s="7">
        <v>474.67</v>
      </c>
      <c r="E18" s="8">
        <v>696</v>
      </c>
      <c r="F18" s="8">
        <f t="shared" si="0"/>
        <v>330370.32</v>
      </c>
      <c r="G18" s="9"/>
      <c r="H18" s="8">
        <v>300</v>
      </c>
      <c r="I18" s="9"/>
      <c r="J18" s="6"/>
      <c r="K18" s="8">
        <f t="shared" si="1"/>
        <v>396</v>
      </c>
      <c r="L18" s="9">
        <v>0</v>
      </c>
      <c r="M18" s="12">
        <f t="shared" si="2"/>
        <v>0</v>
      </c>
    </row>
    <row r="19" spans="1:13" ht="26.4">
      <c r="A19" s="6" t="s">
        <v>1148</v>
      </c>
      <c r="B19" s="6" t="s">
        <v>1128</v>
      </c>
      <c r="C19" s="6" t="s">
        <v>1143</v>
      </c>
      <c r="D19" s="7">
        <v>474.67</v>
      </c>
      <c r="E19" s="8">
        <v>868</v>
      </c>
      <c r="F19" s="8">
        <f t="shared" si="0"/>
        <v>412013.56</v>
      </c>
      <c r="G19" s="9"/>
      <c r="H19" s="8">
        <v>300</v>
      </c>
      <c r="I19" s="9"/>
      <c r="J19" s="6"/>
      <c r="K19" s="8">
        <f t="shared" si="1"/>
        <v>568</v>
      </c>
      <c r="L19" s="9">
        <v>0</v>
      </c>
      <c r="M19" s="12">
        <f t="shared" si="2"/>
        <v>0</v>
      </c>
    </row>
    <row r="20" spans="1:13" ht="26.4">
      <c r="A20" s="6" t="s">
        <v>1149</v>
      </c>
      <c r="B20" s="6" t="s">
        <v>1128</v>
      </c>
      <c r="C20" s="6" t="s">
        <v>1143</v>
      </c>
      <c r="D20" s="7">
        <v>502</v>
      </c>
      <c r="E20" s="8">
        <v>1106</v>
      </c>
      <c r="F20" s="8">
        <f t="shared" si="0"/>
        <v>555212</v>
      </c>
      <c r="G20" s="9"/>
      <c r="H20" s="8">
        <v>300</v>
      </c>
      <c r="I20" s="9"/>
      <c r="J20" s="6"/>
      <c r="K20" s="8">
        <f t="shared" si="1"/>
        <v>806</v>
      </c>
      <c r="L20" s="9">
        <v>0</v>
      </c>
      <c r="M20" s="12">
        <f t="shared" si="2"/>
        <v>0</v>
      </c>
    </row>
    <row r="21" spans="1:13" ht="26.4">
      <c r="A21" s="6" t="s">
        <v>1150</v>
      </c>
      <c r="B21" s="6" t="s">
        <v>1128</v>
      </c>
      <c r="C21" s="6" t="s">
        <v>1143</v>
      </c>
      <c r="D21" s="7">
        <v>474.67</v>
      </c>
      <c r="E21" s="8">
        <v>856</v>
      </c>
      <c r="F21" s="8">
        <f t="shared" si="0"/>
        <v>406317.52</v>
      </c>
      <c r="G21" s="9"/>
      <c r="H21" s="8">
        <v>300</v>
      </c>
      <c r="I21" s="9"/>
      <c r="J21" s="6"/>
      <c r="K21" s="8">
        <f t="shared" si="1"/>
        <v>556</v>
      </c>
      <c r="L21" s="9">
        <v>0</v>
      </c>
      <c r="M21" s="12">
        <f t="shared" si="2"/>
        <v>0</v>
      </c>
    </row>
    <row r="22" spans="1:13" ht="26.4">
      <c r="A22" s="6" t="s">
        <v>1151</v>
      </c>
      <c r="B22" s="6" t="s">
        <v>1128</v>
      </c>
      <c r="C22" s="6" t="s">
        <v>1133</v>
      </c>
      <c r="D22" s="7">
        <v>325</v>
      </c>
      <c r="E22" s="8">
        <v>459</v>
      </c>
      <c r="F22" s="8">
        <f t="shared" si="0"/>
        <v>149175</v>
      </c>
      <c r="G22" s="9"/>
      <c r="H22" s="8">
        <v>300</v>
      </c>
      <c r="I22" s="9"/>
      <c r="J22" s="6"/>
      <c r="K22" s="8">
        <f t="shared" si="1"/>
        <v>159</v>
      </c>
      <c r="L22" s="9">
        <v>0</v>
      </c>
      <c r="M22" s="12">
        <f t="shared" si="2"/>
        <v>0</v>
      </c>
    </row>
    <row r="23" spans="1:13" ht="26.4">
      <c r="A23" s="6" t="s">
        <v>1152</v>
      </c>
      <c r="B23" s="6" t="s">
        <v>1128</v>
      </c>
      <c r="C23" s="6" t="s">
        <v>1133</v>
      </c>
      <c r="D23" s="7">
        <v>360.31</v>
      </c>
      <c r="E23" s="8">
        <v>610</v>
      </c>
      <c r="F23" s="8">
        <f t="shared" si="0"/>
        <v>219789.1</v>
      </c>
      <c r="G23" s="9"/>
      <c r="H23" s="8">
        <v>500</v>
      </c>
      <c r="I23" s="9"/>
      <c r="J23" s="6"/>
      <c r="K23" s="8">
        <f t="shared" si="1"/>
        <v>110</v>
      </c>
      <c r="L23" s="9">
        <v>0</v>
      </c>
      <c r="M23" s="12">
        <f t="shared" si="2"/>
        <v>0</v>
      </c>
    </row>
    <row r="24" spans="1:13" ht="26.4">
      <c r="A24" s="6" t="s">
        <v>1153</v>
      </c>
      <c r="B24" s="6" t="s">
        <v>1128</v>
      </c>
      <c r="C24" s="6" t="s">
        <v>1133</v>
      </c>
      <c r="D24" s="7">
        <v>602.74</v>
      </c>
      <c r="E24" s="8">
        <v>212</v>
      </c>
      <c r="F24" s="8">
        <f t="shared" si="0"/>
        <v>127780.88</v>
      </c>
      <c r="G24" s="9"/>
      <c r="H24" s="8">
        <v>500</v>
      </c>
      <c r="I24" s="9"/>
      <c r="J24" s="6"/>
      <c r="K24" s="8">
        <f t="shared" si="1"/>
        <v>-288</v>
      </c>
      <c r="L24" s="9">
        <v>0</v>
      </c>
      <c r="M24" s="12">
        <f t="shared" si="2"/>
        <v>0</v>
      </c>
    </row>
    <row r="25" spans="1:13" ht="26.4">
      <c r="A25" s="6" t="s">
        <v>1154</v>
      </c>
      <c r="B25" s="6" t="s">
        <v>1128</v>
      </c>
      <c r="C25" s="6" t="s">
        <v>1133</v>
      </c>
      <c r="D25" s="7">
        <v>625.14</v>
      </c>
      <c r="E25" s="8">
        <v>252</v>
      </c>
      <c r="F25" s="8">
        <f t="shared" si="0"/>
        <v>157535.28</v>
      </c>
      <c r="G25" s="9"/>
      <c r="H25" s="8">
        <v>500</v>
      </c>
      <c r="I25" s="9"/>
      <c r="J25" s="6"/>
      <c r="K25" s="8">
        <f t="shared" si="1"/>
        <v>-248</v>
      </c>
      <c r="L25" s="9">
        <v>0</v>
      </c>
      <c r="M25" s="12">
        <f t="shared" si="2"/>
        <v>0</v>
      </c>
    </row>
    <row r="26" spans="1:13" ht="26.4">
      <c r="A26" s="6" t="s">
        <v>1155</v>
      </c>
      <c r="B26" s="6" t="s">
        <v>1128</v>
      </c>
      <c r="C26" s="6" t="s">
        <v>1133</v>
      </c>
      <c r="D26" s="7">
        <v>528.37</v>
      </c>
      <c r="E26" s="8">
        <v>12</v>
      </c>
      <c r="F26" s="8">
        <f t="shared" si="0"/>
        <v>6340.44</v>
      </c>
      <c r="G26" s="9"/>
      <c r="H26" s="8">
        <v>500</v>
      </c>
      <c r="I26" s="9"/>
      <c r="J26" s="6"/>
      <c r="K26" s="8">
        <f t="shared" si="1"/>
        <v>-488</v>
      </c>
      <c r="L26" s="9">
        <v>0</v>
      </c>
      <c r="M26" s="12">
        <f t="shared" si="2"/>
        <v>0</v>
      </c>
    </row>
    <row r="27" spans="1:13" ht="26.4">
      <c r="A27" s="6" t="s">
        <v>1156</v>
      </c>
      <c r="B27" s="6" t="s">
        <v>1128</v>
      </c>
      <c r="C27" s="6" t="s">
        <v>1133</v>
      </c>
      <c r="D27" s="7">
        <v>529.38</v>
      </c>
      <c r="E27" s="8">
        <v>808</v>
      </c>
      <c r="F27" s="8">
        <f t="shared" si="0"/>
        <v>427739.04</v>
      </c>
      <c r="G27" s="9"/>
      <c r="H27" s="8">
        <v>500</v>
      </c>
      <c r="I27" s="9"/>
      <c r="J27" s="6"/>
      <c r="K27" s="8">
        <f t="shared" si="1"/>
        <v>308</v>
      </c>
      <c r="L27" s="9">
        <v>0</v>
      </c>
      <c r="M27" s="12">
        <f t="shared" si="2"/>
        <v>0</v>
      </c>
    </row>
    <row r="28" spans="1:13" ht="26.4">
      <c r="A28" s="6" t="s">
        <v>1157</v>
      </c>
      <c r="B28" s="6" t="s">
        <v>1128</v>
      </c>
      <c r="C28" s="6" t="s">
        <v>1133</v>
      </c>
      <c r="D28" s="7">
        <v>528</v>
      </c>
      <c r="E28" s="8">
        <v>259</v>
      </c>
      <c r="F28" s="8">
        <f t="shared" si="0"/>
        <v>136752</v>
      </c>
      <c r="G28" s="9"/>
      <c r="H28" s="8">
        <v>500</v>
      </c>
      <c r="I28" s="9"/>
      <c r="J28" s="6"/>
      <c r="K28" s="8">
        <f t="shared" si="1"/>
        <v>-241</v>
      </c>
      <c r="L28" s="9">
        <v>0</v>
      </c>
      <c r="M28" s="12">
        <f t="shared" si="2"/>
        <v>0</v>
      </c>
    </row>
    <row r="29" spans="1:13" ht="26.4">
      <c r="A29" s="6" t="s">
        <v>1158</v>
      </c>
      <c r="B29" s="6" t="s">
        <v>1128</v>
      </c>
      <c r="C29" s="6" t="s">
        <v>1133</v>
      </c>
      <c r="D29" s="7">
        <v>529.38</v>
      </c>
      <c r="E29" s="8">
        <v>180</v>
      </c>
      <c r="F29" s="8">
        <f t="shared" si="0"/>
        <v>95288.4</v>
      </c>
      <c r="G29" s="9"/>
      <c r="H29" s="8">
        <v>500</v>
      </c>
      <c r="I29" s="9"/>
      <c r="J29" s="6"/>
      <c r="K29" s="8">
        <f t="shared" si="1"/>
        <v>-320</v>
      </c>
      <c r="L29" s="9">
        <v>0</v>
      </c>
      <c r="M29" s="12">
        <f t="shared" si="2"/>
        <v>0</v>
      </c>
    </row>
    <row r="30" spans="1:13" ht="26.4">
      <c r="A30" s="6" t="s">
        <v>1159</v>
      </c>
      <c r="B30" s="6" t="s">
        <v>1128</v>
      </c>
      <c r="C30" s="6" t="s">
        <v>1133</v>
      </c>
      <c r="D30" s="7">
        <v>547.30999999999995</v>
      </c>
      <c r="E30" s="8">
        <v>261</v>
      </c>
      <c r="F30" s="8">
        <f t="shared" si="0"/>
        <v>142847.91</v>
      </c>
      <c r="G30" s="9"/>
      <c r="H30" s="8">
        <v>500</v>
      </c>
      <c r="I30" s="9"/>
      <c r="J30" s="6"/>
      <c r="K30" s="8">
        <f t="shared" si="1"/>
        <v>-239</v>
      </c>
      <c r="L30" s="9">
        <v>0</v>
      </c>
      <c r="M30" s="12">
        <f t="shared" si="2"/>
        <v>0</v>
      </c>
    </row>
    <row r="31" spans="1:13" ht="26.4">
      <c r="A31" s="6" t="s">
        <v>1160</v>
      </c>
      <c r="B31" s="6" t="s">
        <v>1128</v>
      </c>
      <c r="C31" s="6" t="s">
        <v>1133</v>
      </c>
      <c r="D31" s="7">
        <v>547.30999999999995</v>
      </c>
      <c r="E31" s="8">
        <v>64</v>
      </c>
      <c r="F31" s="8">
        <f t="shared" si="0"/>
        <v>35027.839999999997</v>
      </c>
      <c r="G31" s="9">
        <v>500</v>
      </c>
      <c r="H31" s="8">
        <v>500</v>
      </c>
      <c r="I31" s="9"/>
      <c r="J31" s="6"/>
      <c r="K31" s="8">
        <f t="shared" si="1"/>
        <v>64</v>
      </c>
      <c r="L31" s="9">
        <v>0</v>
      </c>
      <c r="M31" s="12">
        <f t="shared" si="2"/>
        <v>0</v>
      </c>
    </row>
    <row r="32" spans="1:13" ht="26.4">
      <c r="A32" s="6" t="s">
        <v>1161</v>
      </c>
      <c r="B32" s="6" t="s">
        <v>1128</v>
      </c>
      <c r="C32" s="6" t="s">
        <v>1133</v>
      </c>
      <c r="D32" s="7">
        <v>547.30999999999995</v>
      </c>
      <c r="E32" s="8">
        <v>221</v>
      </c>
      <c r="F32" s="8">
        <f t="shared" si="0"/>
        <v>120955.51</v>
      </c>
      <c r="G32" s="9"/>
      <c r="H32" s="8">
        <v>500</v>
      </c>
      <c r="I32" s="9"/>
      <c r="J32" s="6"/>
      <c r="K32" s="8">
        <f t="shared" si="1"/>
        <v>-279</v>
      </c>
      <c r="L32" s="9">
        <v>0</v>
      </c>
      <c r="M32" s="12">
        <f t="shared" si="2"/>
        <v>0</v>
      </c>
    </row>
    <row r="33" spans="1:13" ht="26.4">
      <c r="A33" s="6" t="s">
        <v>1162</v>
      </c>
      <c r="B33" s="6" t="s">
        <v>1128</v>
      </c>
      <c r="C33" s="6" t="s">
        <v>1133</v>
      </c>
      <c r="D33" s="7">
        <v>534</v>
      </c>
      <c r="E33" s="8">
        <v>58</v>
      </c>
      <c r="F33" s="8">
        <f t="shared" si="0"/>
        <v>30972</v>
      </c>
      <c r="G33" s="9"/>
      <c r="H33" s="8">
        <v>0</v>
      </c>
      <c r="I33" s="9"/>
      <c r="J33" s="6"/>
      <c r="K33" s="8">
        <f t="shared" si="1"/>
        <v>58</v>
      </c>
      <c r="L33" s="9">
        <v>0</v>
      </c>
      <c r="M33" s="12">
        <f t="shared" si="2"/>
        <v>0</v>
      </c>
    </row>
    <row r="34" spans="1:13" ht="26.4">
      <c r="A34" s="6" t="s">
        <v>1163</v>
      </c>
      <c r="B34" s="6" t="s">
        <v>1128</v>
      </c>
      <c r="C34" s="6" t="s">
        <v>1133</v>
      </c>
      <c r="D34" s="7">
        <v>534</v>
      </c>
      <c r="E34" s="8">
        <v>29</v>
      </c>
      <c r="F34" s="8">
        <f t="shared" si="0"/>
        <v>15486</v>
      </c>
      <c r="G34" s="9"/>
      <c r="H34" s="8">
        <v>0</v>
      </c>
      <c r="I34" s="9"/>
      <c r="J34" s="6"/>
      <c r="K34" s="8">
        <f t="shared" si="1"/>
        <v>29</v>
      </c>
      <c r="L34" s="9">
        <v>0</v>
      </c>
      <c r="M34" s="12">
        <f t="shared" si="2"/>
        <v>0</v>
      </c>
    </row>
    <row r="35" spans="1:13" ht="26.4">
      <c r="A35" s="6" t="s">
        <v>1164</v>
      </c>
      <c r="B35" s="6" t="s">
        <v>1128</v>
      </c>
      <c r="C35" s="6" t="s">
        <v>1133</v>
      </c>
      <c r="D35" s="7">
        <v>445</v>
      </c>
      <c r="E35" s="8">
        <v>363</v>
      </c>
      <c r="F35" s="8">
        <f t="shared" si="0"/>
        <v>161535</v>
      </c>
      <c r="G35" s="9"/>
      <c r="H35" s="8">
        <v>0</v>
      </c>
      <c r="I35" s="9"/>
      <c r="J35" s="6"/>
      <c r="K35" s="8">
        <f t="shared" si="1"/>
        <v>363</v>
      </c>
      <c r="L35" s="9">
        <v>0</v>
      </c>
      <c r="M35" s="12">
        <f t="shared" si="2"/>
        <v>0</v>
      </c>
    </row>
    <row r="36" spans="1:13" ht="26.4">
      <c r="A36" s="6" t="s">
        <v>1165</v>
      </c>
      <c r="B36" s="6" t="s">
        <v>1128</v>
      </c>
      <c r="C36" s="6" t="s">
        <v>1133</v>
      </c>
      <c r="D36" s="7">
        <v>420.13</v>
      </c>
      <c r="E36" s="8">
        <v>390</v>
      </c>
      <c r="F36" s="8">
        <f t="shared" si="0"/>
        <v>163850.70000000001</v>
      </c>
      <c r="G36" s="9"/>
      <c r="H36" s="8">
        <v>0</v>
      </c>
      <c r="I36" s="9"/>
      <c r="J36" s="6"/>
      <c r="K36" s="8">
        <f t="shared" si="1"/>
        <v>390</v>
      </c>
      <c r="L36" s="9">
        <v>0</v>
      </c>
      <c r="M36" s="12">
        <f t="shared" si="2"/>
        <v>0</v>
      </c>
    </row>
    <row r="37" spans="1:13" ht="26.4">
      <c r="A37" s="6" t="s">
        <v>1166</v>
      </c>
      <c r="B37" s="6" t="s">
        <v>1128</v>
      </c>
      <c r="C37" s="6" t="s">
        <v>1133</v>
      </c>
      <c r="D37" s="7">
        <v>683.22</v>
      </c>
      <c r="E37" s="8">
        <v>236</v>
      </c>
      <c r="F37" s="8">
        <f t="shared" si="0"/>
        <v>161239.92000000001</v>
      </c>
      <c r="G37" s="9"/>
      <c r="H37" s="8">
        <v>500</v>
      </c>
      <c r="I37" s="9"/>
      <c r="J37" s="6"/>
      <c r="K37" s="8">
        <f t="shared" si="1"/>
        <v>-264</v>
      </c>
      <c r="L37" s="9">
        <v>0</v>
      </c>
      <c r="M37" s="12">
        <f t="shared" si="2"/>
        <v>0</v>
      </c>
    </row>
    <row r="38" spans="1:13" ht="26.4">
      <c r="A38" s="6" t="s">
        <v>1167</v>
      </c>
      <c r="B38" s="6" t="s">
        <v>1128</v>
      </c>
      <c r="C38" s="6" t="s">
        <v>1133</v>
      </c>
      <c r="D38" s="7">
        <v>683.22</v>
      </c>
      <c r="E38" s="8">
        <v>414</v>
      </c>
      <c r="F38" s="8">
        <f t="shared" si="0"/>
        <v>282853.08</v>
      </c>
      <c r="G38" s="9"/>
      <c r="H38" s="8">
        <v>500</v>
      </c>
      <c r="I38" s="9"/>
      <c r="J38" s="6"/>
      <c r="K38" s="8">
        <f t="shared" si="1"/>
        <v>-86</v>
      </c>
      <c r="L38" s="9">
        <v>0</v>
      </c>
      <c r="M38" s="12">
        <f t="shared" si="2"/>
        <v>0</v>
      </c>
    </row>
    <row r="39" spans="1:13" ht="26.4">
      <c r="A39" s="6" t="s">
        <v>1168</v>
      </c>
      <c r="B39" s="6" t="s">
        <v>1128</v>
      </c>
      <c r="C39" s="6" t="s">
        <v>1133</v>
      </c>
      <c r="D39" s="7">
        <v>1452.58</v>
      </c>
      <c r="E39" s="8">
        <v>240</v>
      </c>
      <c r="F39" s="8">
        <f t="shared" si="0"/>
        <v>348619.2</v>
      </c>
      <c r="G39" s="9"/>
      <c r="H39" s="8">
        <v>500</v>
      </c>
      <c r="I39" s="9"/>
      <c r="J39" s="6"/>
      <c r="K39" s="8">
        <f t="shared" si="1"/>
        <v>-260</v>
      </c>
      <c r="L39" s="9">
        <v>0</v>
      </c>
      <c r="M39" s="12">
        <f t="shared" si="2"/>
        <v>0</v>
      </c>
    </row>
    <row r="40" spans="1:13" ht="26.4">
      <c r="A40" s="6" t="s">
        <v>1169</v>
      </c>
      <c r="B40" s="6" t="s">
        <v>1128</v>
      </c>
      <c r="C40" s="6" t="s">
        <v>1143</v>
      </c>
      <c r="D40" s="7">
        <v>422.68</v>
      </c>
      <c r="E40" s="8">
        <v>1357</v>
      </c>
      <c r="F40" s="8">
        <f t="shared" si="0"/>
        <v>573576.76</v>
      </c>
      <c r="G40" s="9"/>
      <c r="H40" s="8">
        <v>500</v>
      </c>
      <c r="I40" s="9"/>
      <c r="J40" s="6"/>
      <c r="K40" s="8">
        <f t="shared" si="1"/>
        <v>857</v>
      </c>
      <c r="L40" s="9">
        <v>0</v>
      </c>
      <c r="M40" s="12">
        <f t="shared" si="2"/>
        <v>0</v>
      </c>
    </row>
    <row r="41" spans="1:13" ht="26.4">
      <c r="A41" s="6" t="s">
        <v>1170</v>
      </c>
      <c r="B41" s="6" t="s">
        <v>1128</v>
      </c>
      <c r="C41" s="6" t="s">
        <v>1133</v>
      </c>
      <c r="D41" s="7">
        <v>1450</v>
      </c>
      <c r="E41" s="8">
        <v>0</v>
      </c>
      <c r="F41" s="8">
        <f t="shared" si="0"/>
        <v>0</v>
      </c>
      <c r="G41" s="9"/>
      <c r="H41" s="8">
        <v>500</v>
      </c>
      <c r="I41" s="9"/>
      <c r="J41" s="6"/>
      <c r="K41" s="8">
        <f t="shared" si="1"/>
        <v>-500</v>
      </c>
      <c r="L41" s="9">
        <v>0</v>
      </c>
      <c r="M41" s="12">
        <f t="shared" si="2"/>
        <v>0</v>
      </c>
    </row>
    <row r="42" spans="1:13" ht="26.4">
      <c r="A42" s="6" t="s">
        <v>1171</v>
      </c>
      <c r="B42" s="6" t="s">
        <v>1128</v>
      </c>
      <c r="C42" s="6" t="s">
        <v>1129</v>
      </c>
      <c r="D42" s="7">
        <v>1450</v>
      </c>
      <c r="E42" s="8">
        <v>98</v>
      </c>
      <c r="F42" s="8">
        <f t="shared" si="0"/>
        <v>142100</v>
      </c>
      <c r="G42" s="9"/>
      <c r="H42" s="8">
        <v>500</v>
      </c>
      <c r="I42" s="9"/>
      <c r="J42" s="6"/>
      <c r="K42" s="8">
        <f t="shared" si="1"/>
        <v>-402</v>
      </c>
      <c r="L42" s="9">
        <v>0</v>
      </c>
      <c r="M42" s="12">
        <f t="shared" si="2"/>
        <v>0</v>
      </c>
    </row>
    <row r="43" spans="1:13" ht="26.4">
      <c r="A43" s="6" t="s">
        <v>1172</v>
      </c>
      <c r="B43" s="6" t="s">
        <v>1128</v>
      </c>
      <c r="C43" s="6" t="s">
        <v>1133</v>
      </c>
      <c r="D43" s="7">
        <v>632</v>
      </c>
      <c r="E43" s="8">
        <v>55</v>
      </c>
      <c r="F43" s="8">
        <f t="shared" si="0"/>
        <v>34760</v>
      </c>
      <c r="G43" s="9"/>
      <c r="H43" s="8">
        <v>0</v>
      </c>
      <c r="I43" s="9"/>
      <c r="J43" s="6"/>
      <c r="K43" s="8">
        <f t="shared" si="1"/>
        <v>55</v>
      </c>
      <c r="L43" s="9">
        <v>0</v>
      </c>
      <c r="M43" s="12">
        <f t="shared" si="2"/>
        <v>0</v>
      </c>
    </row>
    <row r="44" spans="1:13" ht="26.4">
      <c r="A44" s="6" t="s">
        <v>1173</v>
      </c>
      <c r="B44" s="6" t="s">
        <v>1128</v>
      </c>
      <c r="C44" s="6" t="s">
        <v>1133</v>
      </c>
      <c r="D44" s="7">
        <v>632</v>
      </c>
      <c r="E44" s="8">
        <v>33</v>
      </c>
      <c r="F44" s="8">
        <f t="shared" si="0"/>
        <v>20856</v>
      </c>
      <c r="G44" s="9"/>
      <c r="H44" s="8">
        <v>0</v>
      </c>
      <c r="I44" s="9"/>
      <c r="J44" s="6"/>
      <c r="K44" s="8">
        <f t="shared" si="1"/>
        <v>33</v>
      </c>
      <c r="L44" s="9">
        <v>0</v>
      </c>
      <c r="M44" s="12">
        <f t="shared" si="2"/>
        <v>0</v>
      </c>
    </row>
    <row r="45" spans="1:13" ht="26.4">
      <c r="A45" s="6" t="s">
        <v>1174</v>
      </c>
      <c r="B45" s="6" t="s">
        <v>1128</v>
      </c>
      <c r="C45" s="6" t="s">
        <v>1133</v>
      </c>
      <c r="D45" s="7">
        <v>635</v>
      </c>
      <c r="E45" s="8">
        <v>40</v>
      </c>
      <c r="F45" s="8">
        <f t="shared" si="0"/>
        <v>25400</v>
      </c>
      <c r="G45" s="9"/>
      <c r="H45" s="8">
        <v>0</v>
      </c>
      <c r="I45" s="9"/>
      <c r="J45" s="6"/>
      <c r="K45" s="8">
        <f t="shared" si="1"/>
        <v>40</v>
      </c>
      <c r="L45" s="9">
        <v>0</v>
      </c>
      <c r="M45" s="12">
        <f t="shared" si="2"/>
        <v>0</v>
      </c>
    </row>
    <row r="46" spans="1:13" ht="26.4">
      <c r="A46" s="6" t="s">
        <v>1175</v>
      </c>
      <c r="B46" s="6" t="s">
        <v>1128</v>
      </c>
      <c r="C46" s="6" t="s">
        <v>1133</v>
      </c>
      <c r="D46" s="7">
        <v>635</v>
      </c>
      <c r="E46" s="8">
        <v>36</v>
      </c>
      <c r="F46" s="8">
        <f t="shared" si="0"/>
        <v>22860</v>
      </c>
      <c r="G46" s="9"/>
      <c r="H46" s="8">
        <v>0</v>
      </c>
      <c r="I46" s="9"/>
      <c r="J46" s="6"/>
      <c r="K46" s="8">
        <f t="shared" si="1"/>
        <v>36</v>
      </c>
      <c r="L46" s="9">
        <v>0</v>
      </c>
      <c r="M46" s="12">
        <f t="shared" si="2"/>
        <v>0</v>
      </c>
    </row>
    <row r="47" spans="1:13">
      <c r="A47" s="10"/>
      <c r="B47" s="10"/>
      <c r="C47" s="10"/>
      <c r="D47" s="10"/>
      <c r="E47" s="10"/>
      <c r="F47" s="11">
        <f>SUM(F2:F46)</f>
        <v>7900355.4100000001</v>
      </c>
      <c r="G47" s="10"/>
      <c r="H47" s="10"/>
      <c r="I47" s="10"/>
      <c r="J47" s="10"/>
      <c r="K47" s="10"/>
      <c r="L47" s="10"/>
      <c r="M47" s="11">
        <f>SUM(M2:M46)</f>
        <v>0</v>
      </c>
    </row>
  </sheetData>
  <printOptions gridLines="1"/>
  <pageMargins left="0.23622047244094499" right="0.23622047244094499" top="0.74803149606299202" bottom="0.53" header="0.31496062992126" footer="0.31496062992126"/>
  <pageSetup paperSize="9" orientation="landscape" r:id="rId1"/>
  <headerFooter>
    <oddHeader>&amp;C&amp;F
&amp;A</oddHead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3"/>
  <sheetViews>
    <sheetView view="pageBreakPreview" zoomScaleNormal="100" workbookViewId="0">
      <pane ySplit="1" topLeftCell="A2" activePane="bottomLeft" state="frozen"/>
      <selection pane="bottomLeft" sqref="A1:XFD1"/>
    </sheetView>
  </sheetViews>
  <sheetFormatPr defaultColWidth="9.109375" defaultRowHeight="25.5" customHeight="1"/>
  <cols>
    <col min="1" max="1" width="38.44140625" style="81" customWidth="1"/>
    <col min="2" max="2" width="9.109375" style="81"/>
    <col min="3" max="3" width="17" style="81" customWidth="1"/>
    <col min="4" max="4" width="9.5546875" style="81"/>
    <col min="5" max="5" width="9.109375" style="81"/>
    <col min="6" max="6" width="9.6640625" style="81"/>
    <col min="7" max="9" width="9.109375" style="81"/>
    <col min="10" max="10" width="9.5546875" style="81"/>
    <col min="11" max="11" width="11" style="81" customWidth="1"/>
    <col min="12" max="16384" width="9.109375" style="81"/>
  </cols>
  <sheetData>
    <row r="1" spans="1:13" s="2" customFormat="1" ht="88.95" customHeight="1">
      <c r="A1" s="92" t="s">
        <v>0</v>
      </c>
      <c r="B1" s="92" t="s">
        <v>1</v>
      </c>
      <c r="C1" s="92" t="s">
        <v>2</v>
      </c>
      <c r="D1" s="93" t="s">
        <v>3</v>
      </c>
      <c r="E1" s="92" t="s">
        <v>4</v>
      </c>
      <c r="F1" s="92" t="s">
        <v>5</v>
      </c>
      <c r="G1" s="95" t="s">
        <v>6</v>
      </c>
      <c r="H1" s="95" t="s">
        <v>7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</row>
    <row r="2" spans="1:13" ht="31.2">
      <c r="A2" s="44" t="s">
        <v>92</v>
      </c>
      <c r="B2" s="44" t="s">
        <v>14</v>
      </c>
      <c r="C2" s="44" t="s">
        <v>93</v>
      </c>
      <c r="D2" s="45">
        <v>1375</v>
      </c>
      <c r="E2" s="46">
        <v>6</v>
      </c>
      <c r="F2" s="46">
        <f>D2*E2</f>
        <v>8250</v>
      </c>
      <c r="G2" s="47"/>
      <c r="H2" s="46">
        <v>10</v>
      </c>
      <c r="I2" s="47"/>
      <c r="J2" s="44"/>
      <c r="K2" s="46">
        <f>E2+G2-H2-I2</f>
        <v>-4</v>
      </c>
      <c r="L2" s="46">
        <f t="shared" ref="L2:L5" si="0">H2-E2</f>
        <v>4</v>
      </c>
      <c r="M2" s="50">
        <f>L2*D2</f>
        <v>5500</v>
      </c>
    </row>
    <row r="3" spans="1:13" ht="31.2">
      <c r="A3" s="44" t="s">
        <v>94</v>
      </c>
      <c r="B3" s="44" t="s">
        <v>14</v>
      </c>
      <c r="C3" s="44" t="s">
        <v>93</v>
      </c>
      <c r="D3" s="45">
        <v>980</v>
      </c>
      <c r="E3" s="46">
        <v>19</v>
      </c>
      <c r="F3" s="46">
        <f t="shared" ref="F3:F8" si="1">D3*E3</f>
        <v>18620</v>
      </c>
      <c r="G3" s="47"/>
      <c r="H3" s="46">
        <v>0</v>
      </c>
      <c r="I3" s="47"/>
      <c r="J3" s="44"/>
      <c r="K3" s="46">
        <f t="shared" ref="K3:K12" si="2">E3+G3-H3-I3</f>
        <v>19</v>
      </c>
      <c r="L3" s="46">
        <v>0</v>
      </c>
      <c r="M3" s="50">
        <f t="shared" ref="M3:M12" si="3">L3*D3</f>
        <v>0</v>
      </c>
    </row>
    <row r="4" spans="1:13" ht="31.2">
      <c r="A4" s="44" t="s">
        <v>95</v>
      </c>
      <c r="B4" s="44" t="s">
        <v>14</v>
      </c>
      <c r="C4" s="44" t="s">
        <v>93</v>
      </c>
      <c r="D4" s="45">
        <v>2900</v>
      </c>
      <c r="E4" s="46">
        <v>9</v>
      </c>
      <c r="F4" s="46">
        <f t="shared" si="1"/>
        <v>26100</v>
      </c>
      <c r="G4" s="47"/>
      <c r="H4" s="46">
        <v>10</v>
      </c>
      <c r="I4" s="47"/>
      <c r="J4" s="44"/>
      <c r="K4" s="46">
        <f t="shared" si="2"/>
        <v>-1</v>
      </c>
      <c r="L4" s="46">
        <f t="shared" si="0"/>
        <v>1</v>
      </c>
      <c r="M4" s="50">
        <f t="shared" si="3"/>
        <v>2900</v>
      </c>
    </row>
    <row r="5" spans="1:13" ht="31.2">
      <c r="A5" s="44" t="s">
        <v>96</v>
      </c>
      <c r="B5" s="44" t="s">
        <v>14</v>
      </c>
      <c r="C5" s="44" t="s">
        <v>97</v>
      </c>
      <c r="D5" s="45">
        <v>140</v>
      </c>
      <c r="E5" s="46">
        <v>10</v>
      </c>
      <c r="F5" s="46">
        <f t="shared" si="1"/>
        <v>1400</v>
      </c>
      <c r="G5" s="47"/>
      <c r="H5" s="46">
        <v>10</v>
      </c>
      <c r="I5" s="47"/>
      <c r="J5" s="44"/>
      <c r="K5" s="46">
        <f t="shared" si="2"/>
        <v>0</v>
      </c>
      <c r="L5" s="46">
        <f t="shared" si="0"/>
        <v>0</v>
      </c>
      <c r="M5" s="50">
        <f t="shared" si="3"/>
        <v>0</v>
      </c>
    </row>
    <row r="6" spans="1:13" ht="31.2">
      <c r="A6" s="44" t="s">
        <v>98</v>
      </c>
      <c r="B6" s="44" t="s">
        <v>14</v>
      </c>
      <c r="C6" s="44" t="s">
        <v>99</v>
      </c>
      <c r="D6" s="45">
        <v>683</v>
      </c>
      <c r="E6" s="46">
        <v>21</v>
      </c>
      <c r="F6" s="46">
        <f t="shared" si="1"/>
        <v>14343</v>
      </c>
      <c r="G6" s="47"/>
      <c r="H6" s="46">
        <v>20</v>
      </c>
      <c r="I6" s="47"/>
      <c r="J6" s="44"/>
      <c r="K6" s="46">
        <f t="shared" si="2"/>
        <v>1</v>
      </c>
      <c r="L6" s="46">
        <v>0</v>
      </c>
      <c r="M6" s="50">
        <f t="shared" si="3"/>
        <v>0</v>
      </c>
    </row>
    <row r="7" spans="1:13" ht="31.2">
      <c r="A7" s="44" t="s">
        <v>100</v>
      </c>
      <c r="B7" s="44" t="s">
        <v>14</v>
      </c>
      <c r="C7" s="44" t="s">
        <v>101</v>
      </c>
      <c r="D7" s="45">
        <v>86.51</v>
      </c>
      <c r="E7" s="46">
        <v>0</v>
      </c>
      <c r="F7" s="46">
        <f t="shared" si="1"/>
        <v>0</v>
      </c>
      <c r="G7" s="47"/>
      <c r="H7" s="46">
        <v>150</v>
      </c>
      <c r="I7" s="47"/>
      <c r="J7" s="44"/>
      <c r="K7" s="46">
        <f t="shared" si="2"/>
        <v>-150</v>
      </c>
      <c r="L7" s="46">
        <f t="shared" ref="L7:L12" si="4">H7-E7</f>
        <v>150</v>
      </c>
      <c r="M7" s="50">
        <f t="shared" si="3"/>
        <v>12976.5</v>
      </c>
    </row>
    <row r="8" spans="1:13" ht="31.2">
      <c r="A8" s="89" t="s">
        <v>102</v>
      </c>
      <c r="B8" s="44" t="s">
        <v>14</v>
      </c>
      <c r="C8" s="44" t="s">
        <v>101</v>
      </c>
      <c r="D8" s="45">
        <v>88.66</v>
      </c>
      <c r="E8" s="46">
        <v>0</v>
      </c>
      <c r="F8" s="46">
        <f t="shared" si="1"/>
        <v>0</v>
      </c>
      <c r="G8" s="47"/>
      <c r="H8" s="46">
        <v>150</v>
      </c>
      <c r="I8" s="47"/>
      <c r="J8" s="44"/>
      <c r="K8" s="46">
        <f t="shared" si="2"/>
        <v>-150</v>
      </c>
      <c r="L8" s="46">
        <f t="shared" si="4"/>
        <v>150</v>
      </c>
      <c r="M8" s="50">
        <f t="shared" si="3"/>
        <v>13299</v>
      </c>
    </row>
    <row r="9" spans="1:13" ht="31.2">
      <c r="A9" s="89" t="s">
        <v>103</v>
      </c>
      <c r="B9" s="44" t="s">
        <v>14</v>
      </c>
      <c r="C9" s="44" t="s">
        <v>101</v>
      </c>
      <c r="D9" s="45">
        <v>76.2</v>
      </c>
      <c r="E9" s="46">
        <v>0</v>
      </c>
      <c r="F9" s="46">
        <v>0</v>
      </c>
      <c r="G9" s="47"/>
      <c r="H9" s="46">
        <v>150</v>
      </c>
      <c r="I9" s="47"/>
      <c r="J9" s="44"/>
      <c r="K9" s="46">
        <f t="shared" si="2"/>
        <v>-150</v>
      </c>
      <c r="L9" s="46">
        <f t="shared" si="4"/>
        <v>150</v>
      </c>
      <c r="M9" s="50">
        <f t="shared" si="3"/>
        <v>11430</v>
      </c>
    </row>
    <row r="10" spans="1:13" ht="31.2">
      <c r="A10" s="44" t="s">
        <v>104</v>
      </c>
      <c r="B10" s="44" t="s">
        <v>14</v>
      </c>
      <c r="C10" s="44" t="s">
        <v>101</v>
      </c>
      <c r="D10" s="45">
        <v>71.25</v>
      </c>
      <c r="E10" s="46">
        <v>16</v>
      </c>
      <c r="F10" s="46">
        <f>D10*E10</f>
        <v>1140</v>
      </c>
      <c r="G10" s="47"/>
      <c r="H10" s="46">
        <v>20</v>
      </c>
      <c r="I10" s="47"/>
      <c r="J10" s="44"/>
      <c r="K10" s="46">
        <f t="shared" si="2"/>
        <v>-4</v>
      </c>
      <c r="L10" s="46">
        <f t="shared" si="4"/>
        <v>4</v>
      </c>
      <c r="M10" s="50">
        <f t="shared" si="3"/>
        <v>285</v>
      </c>
    </row>
    <row r="11" spans="1:13" ht="31.2">
      <c r="A11" s="73" t="s">
        <v>105</v>
      </c>
      <c r="B11" s="44" t="s">
        <v>14</v>
      </c>
      <c r="C11" s="43" t="s">
        <v>106</v>
      </c>
      <c r="D11" s="45">
        <v>443</v>
      </c>
      <c r="E11" s="81">
        <v>0</v>
      </c>
      <c r="F11" s="46">
        <f>D11*E11</f>
        <v>0</v>
      </c>
      <c r="H11" s="46">
        <v>20</v>
      </c>
      <c r="K11" s="46">
        <f t="shared" si="2"/>
        <v>-20</v>
      </c>
      <c r="L11" s="46">
        <f t="shared" si="4"/>
        <v>20</v>
      </c>
      <c r="M11" s="50">
        <f t="shared" si="3"/>
        <v>8860</v>
      </c>
    </row>
    <row r="12" spans="1:13" ht="31.2">
      <c r="A12" s="90" t="s">
        <v>107</v>
      </c>
      <c r="B12" s="44" t="s">
        <v>14</v>
      </c>
      <c r="C12" s="43" t="s">
        <v>106</v>
      </c>
      <c r="D12" s="45">
        <v>336</v>
      </c>
      <c r="E12" s="81">
        <v>0</v>
      </c>
      <c r="F12" s="46">
        <f>D12*E12</f>
        <v>0</v>
      </c>
      <c r="H12" s="46">
        <v>20</v>
      </c>
      <c r="K12" s="46">
        <f t="shared" si="2"/>
        <v>-20</v>
      </c>
      <c r="L12" s="46">
        <f t="shared" si="4"/>
        <v>20</v>
      </c>
      <c r="M12" s="50">
        <f t="shared" si="3"/>
        <v>6720</v>
      </c>
    </row>
    <row r="13" spans="1:13" ht="15" customHeight="1">
      <c r="A13" s="48"/>
      <c r="B13" s="48"/>
      <c r="C13" s="48"/>
      <c r="D13" s="48"/>
      <c r="E13" s="48"/>
      <c r="F13" s="78">
        <f>SUM(F2:F12)</f>
        <v>69853</v>
      </c>
      <c r="G13" s="48"/>
      <c r="H13" s="48"/>
      <c r="I13" s="48"/>
      <c r="J13" s="48"/>
      <c r="K13" s="48"/>
      <c r="L13" s="48"/>
      <c r="M13" s="78">
        <f>SUM(M2:M12)</f>
        <v>61970.5</v>
      </c>
    </row>
  </sheetData>
  <printOptions gridLines="1"/>
  <pageMargins left="0.23622047244094499" right="0.23622047244094499" top="0.74803149606299202" bottom="0.74803149606299202" header="0.31496062992126" footer="0.31496062992126"/>
  <pageSetup paperSize="9" scale="90" orientation="landscape" r:id="rId1"/>
  <headerFooter>
    <oddHeader>&amp;C&amp;F
&amp;A</oddHeader>
    <oddFooter>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8"/>
  <sheetViews>
    <sheetView view="pageBreakPreview" zoomScaleNormal="100" workbookViewId="0">
      <pane ySplit="1" topLeftCell="A2" activePane="bottomLeft" state="frozen"/>
      <selection pane="bottomLeft" sqref="A1:XFD1"/>
    </sheetView>
  </sheetViews>
  <sheetFormatPr defaultColWidth="9.109375" defaultRowHeight="25.5" customHeight="1"/>
  <cols>
    <col min="1" max="1" width="38.44140625" style="81" customWidth="1"/>
    <col min="2" max="2" width="9.109375" style="81"/>
    <col min="3" max="3" width="17" style="81" customWidth="1"/>
    <col min="4" max="4" width="9.5546875" style="81"/>
    <col min="5" max="5" width="9.109375" style="81"/>
    <col min="6" max="6" width="9.6640625" style="81"/>
    <col min="7" max="8" width="9.109375" style="81"/>
    <col min="9" max="9" width="8" style="81" customWidth="1"/>
    <col min="10" max="10" width="9.5546875" style="81"/>
    <col min="11" max="11" width="12" style="81" customWidth="1"/>
    <col min="12" max="16384" width="9.109375" style="81"/>
  </cols>
  <sheetData>
    <row r="1" spans="1:13" s="2" customFormat="1" ht="84" customHeight="1">
      <c r="A1" s="92" t="s">
        <v>0</v>
      </c>
      <c r="B1" s="92" t="s">
        <v>1</v>
      </c>
      <c r="C1" s="92" t="s">
        <v>2</v>
      </c>
      <c r="D1" s="93" t="s">
        <v>3</v>
      </c>
      <c r="E1" s="92" t="s">
        <v>4</v>
      </c>
      <c r="F1" s="92" t="s">
        <v>5</v>
      </c>
      <c r="G1" s="95" t="s">
        <v>6</v>
      </c>
      <c r="H1" s="95" t="s">
        <v>7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</row>
    <row r="2" spans="1:13" ht="31.2">
      <c r="A2" s="44" t="s">
        <v>108</v>
      </c>
      <c r="B2" s="44" t="s">
        <v>14</v>
      </c>
      <c r="C2" s="44" t="s">
        <v>109</v>
      </c>
      <c r="D2" s="45">
        <v>750</v>
      </c>
      <c r="E2" s="46">
        <v>7</v>
      </c>
      <c r="F2" s="46">
        <f>D2*E2</f>
        <v>5250</v>
      </c>
      <c r="G2" s="47"/>
      <c r="H2" s="46">
        <v>5</v>
      </c>
      <c r="I2" s="47"/>
      <c r="J2" s="44"/>
      <c r="K2" s="46">
        <f>E2+G2-H2-I2</f>
        <v>2</v>
      </c>
      <c r="L2" s="46">
        <v>0</v>
      </c>
      <c r="M2" s="50">
        <f t="shared" ref="M2:M27" si="0">L2*D2</f>
        <v>0</v>
      </c>
    </row>
    <row r="3" spans="1:13" ht="31.2">
      <c r="A3" s="44" t="s">
        <v>110</v>
      </c>
      <c r="B3" s="44" t="s">
        <v>14</v>
      </c>
      <c r="C3" s="44" t="s">
        <v>111</v>
      </c>
      <c r="D3" s="45">
        <v>370</v>
      </c>
      <c r="E3" s="46">
        <v>10</v>
      </c>
      <c r="F3" s="46">
        <f t="shared" ref="F3:F27" si="1">D3*E3</f>
        <v>3700</v>
      </c>
      <c r="G3" s="47"/>
      <c r="H3" s="46">
        <v>5</v>
      </c>
      <c r="I3" s="47"/>
      <c r="J3" s="44"/>
      <c r="K3" s="46">
        <f t="shared" ref="K3:K27" si="2">E3+G3-H3-I3</f>
        <v>5</v>
      </c>
      <c r="L3" s="46">
        <v>0</v>
      </c>
      <c r="M3" s="50">
        <f t="shared" si="0"/>
        <v>0</v>
      </c>
    </row>
    <row r="4" spans="1:13" ht="31.2">
      <c r="A4" s="44" t="s">
        <v>112</v>
      </c>
      <c r="B4" s="44" t="s">
        <v>14</v>
      </c>
      <c r="C4" s="44" t="s">
        <v>111</v>
      </c>
      <c r="D4" s="45">
        <v>500</v>
      </c>
      <c r="E4" s="46">
        <v>4</v>
      </c>
      <c r="F4" s="46">
        <f t="shared" si="1"/>
        <v>2000</v>
      </c>
      <c r="G4" s="47"/>
      <c r="H4" s="46">
        <v>5</v>
      </c>
      <c r="I4" s="47"/>
      <c r="J4" s="44"/>
      <c r="K4" s="46">
        <f t="shared" si="2"/>
        <v>-1</v>
      </c>
      <c r="L4" s="46">
        <v>1</v>
      </c>
      <c r="M4" s="50">
        <f t="shared" si="0"/>
        <v>500</v>
      </c>
    </row>
    <row r="5" spans="1:13" ht="31.2">
      <c r="A5" s="44" t="s">
        <v>113</v>
      </c>
      <c r="B5" s="44" t="s">
        <v>14</v>
      </c>
      <c r="C5" s="44" t="s">
        <v>114</v>
      </c>
      <c r="D5" s="45">
        <v>1200</v>
      </c>
      <c r="E5" s="46">
        <v>6</v>
      </c>
      <c r="F5" s="46">
        <f t="shared" si="1"/>
        <v>7200</v>
      </c>
      <c r="G5" s="47"/>
      <c r="H5" s="46">
        <v>5</v>
      </c>
      <c r="I5" s="47"/>
      <c r="J5" s="44"/>
      <c r="K5" s="46">
        <f t="shared" si="2"/>
        <v>1</v>
      </c>
      <c r="L5" s="46">
        <v>0</v>
      </c>
      <c r="M5" s="50">
        <f t="shared" si="0"/>
        <v>0</v>
      </c>
    </row>
    <row r="6" spans="1:13" ht="31.2">
      <c r="A6" s="44" t="s">
        <v>115</v>
      </c>
      <c r="B6" s="44" t="s">
        <v>14</v>
      </c>
      <c r="C6" s="44" t="s">
        <v>114</v>
      </c>
      <c r="D6" s="45">
        <v>1360</v>
      </c>
      <c r="E6" s="46">
        <v>10</v>
      </c>
      <c r="F6" s="46">
        <f t="shared" si="1"/>
        <v>13600</v>
      </c>
      <c r="G6" s="47"/>
      <c r="H6" s="46">
        <v>5</v>
      </c>
      <c r="I6" s="46"/>
      <c r="J6" s="44"/>
      <c r="K6" s="46">
        <f t="shared" si="2"/>
        <v>5</v>
      </c>
      <c r="L6" s="46">
        <v>0</v>
      </c>
      <c r="M6" s="50">
        <f t="shared" si="0"/>
        <v>0</v>
      </c>
    </row>
    <row r="7" spans="1:13" ht="31.2">
      <c r="A7" s="44" t="s">
        <v>116</v>
      </c>
      <c r="B7" s="44" t="s">
        <v>14</v>
      </c>
      <c r="C7" s="44" t="s">
        <v>117</v>
      </c>
      <c r="D7" s="45">
        <v>490</v>
      </c>
      <c r="E7" s="46">
        <v>4</v>
      </c>
      <c r="F7" s="46">
        <f t="shared" si="1"/>
        <v>1960</v>
      </c>
      <c r="G7" s="47"/>
      <c r="H7" s="46">
        <v>5</v>
      </c>
      <c r="I7" s="47"/>
      <c r="J7" s="44"/>
      <c r="K7" s="46">
        <f t="shared" si="2"/>
        <v>-1</v>
      </c>
      <c r="L7" s="46">
        <v>1</v>
      </c>
      <c r="M7" s="50">
        <f t="shared" si="0"/>
        <v>490</v>
      </c>
    </row>
    <row r="8" spans="1:13" ht="46.8">
      <c r="A8" s="44" t="s">
        <v>118</v>
      </c>
      <c r="B8" s="44" t="s">
        <v>14</v>
      </c>
      <c r="C8" s="44" t="s">
        <v>117</v>
      </c>
      <c r="D8" s="45">
        <v>670</v>
      </c>
      <c r="E8" s="46">
        <v>6</v>
      </c>
      <c r="F8" s="46">
        <f t="shared" si="1"/>
        <v>4020</v>
      </c>
      <c r="G8" s="47"/>
      <c r="H8" s="46">
        <v>5</v>
      </c>
      <c r="I8" s="47"/>
      <c r="J8" s="44"/>
      <c r="K8" s="46">
        <f t="shared" si="2"/>
        <v>1</v>
      </c>
      <c r="L8" s="46">
        <v>0</v>
      </c>
      <c r="M8" s="50">
        <f t="shared" si="0"/>
        <v>0</v>
      </c>
    </row>
    <row r="9" spans="1:13" ht="31.2">
      <c r="A9" s="44" t="s">
        <v>119</v>
      </c>
      <c r="B9" s="44" t="s">
        <v>14</v>
      </c>
      <c r="C9" s="44" t="s">
        <v>120</v>
      </c>
      <c r="D9" s="45">
        <v>1450</v>
      </c>
      <c r="E9" s="46">
        <v>7</v>
      </c>
      <c r="F9" s="46">
        <f t="shared" si="1"/>
        <v>10150</v>
      </c>
      <c r="G9" s="47"/>
      <c r="H9" s="46">
        <v>5</v>
      </c>
      <c r="I9" s="47"/>
      <c r="J9" s="44"/>
      <c r="K9" s="46">
        <f t="shared" si="2"/>
        <v>2</v>
      </c>
      <c r="L9" s="46">
        <v>0</v>
      </c>
      <c r="M9" s="50">
        <f t="shared" si="0"/>
        <v>0</v>
      </c>
    </row>
    <row r="10" spans="1:13" ht="31.2">
      <c r="A10" s="44" t="s">
        <v>121</v>
      </c>
      <c r="B10" s="44" t="s">
        <v>14</v>
      </c>
      <c r="C10" s="44" t="s">
        <v>120</v>
      </c>
      <c r="D10" s="45">
        <v>2050</v>
      </c>
      <c r="E10" s="46">
        <v>9</v>
      </c>
      <c r="F10" s="46">
        <f t="shared" si="1"/>
        <v>18450</v>
      </c>
      <c r="G10" s="47"/>
      <c r="H10" s="46">
        <v>4</v>
      </c>
      <c r="I10" s="47"/>
      <c r="J10" s="44"/>
      <c r="K10" s="46">
        <f t="shared" si="2"/>
        <v>5</v>
      </c>
      <c r="L10" s="46">
        <v>0</v>
      </c>
      <c r="M10" s="50">
        <f t="shared" si="0"/>
        <v>0</v>
      </c>
    </row>
    <row r="11" spans="1:13" ht="31.2">
      <c r="A11" s="44" t="s">
        <v>122</v>
      </c>
      <c r="B11" s="44" t="s">
        <v>14</v>
      </c>
      <c r="C11" s="44" t="s">
        <v>120</v>
      </c>
      <c r="D11" s="45">
        <v>2550</v>
      </c>
      <c r="E11" s="46">
        <v>7</v>
      </c>
      <c r="F11" s="46">
        <f t="shared" si="1"/>
        <v>17850</v>
      </c>
      <c r="G11" s="47"/>
      <c r="H11" s="46">
        <v>5</v>
      </c>
      <c r="I11" s="47"/>
      <c r="J11" s="44"/>
      <c r="K11" s="46">
        <f t="shared" si="2"/>
        <v>2</v>
      </c>
      <c r="L11" s="46">
        <v>0</v>
      </c>
      <c r="M11" s="50">
        <f t="shared" si="0"/>
        <v>0</v>
      </c>
    </row>
    <row r="12" spans="1:13" ht="31.2">
      <c r="A12" s="44" t="s">
        <v>123</v>
      </c>
      <c r="B12" s="44" t="s">
        <v>14</v>
      </c>
      <c r="C12" s="44" t="s">
        <v>124</v>
      </c>
      <c r="D12" s="45">
        <v>162</v>
      </c>
      <c r="E12" s="46">
        <v>19</v>
      </c>
      <c r="F12" s="46">
        <f t="shared" si="1"/>
        <v>3078</v>
      </c>
      <c r="G12" s="47"/>
      <c r="H12" s="46">
        <v>30</v>
      </c>
      <c r="I12" s="47"/>
      <c r="J12" s="44"/>
      <c r="K12" s="46">
        <f t="shared" si="2"/>
        <v>-11</v>
      </c>
      <c r="L12" s="46">
        <v>11</v>
      </c>
      <c r="M12" s="50">
        <f t="shared" si="0"/>
        <v>1782</v>
      </c>
    </row>
    <row r="13" spans="1:13" ht="31.2">
      <c r="A13" s="44" t="s">
        <v>125</v>
      </c>
      <c r="B13" s="44" t="s">
        <v>14</v>
      </c>
      <c r="C13" s="44" t="s">
        <v>124</v>
      </c>
      <c r="D13" s="45">
        <v>155</v>
      </c>
      <c r="E13" s="46">
        <v>28</v>
      </c>
      <c r="F13" s="46">
        <f t="shared" si="1"/>
        <v>4340</v>
      </c>
      <c r="G13" s="47"/>
      <c r="H13" s="46">
        <v>10</v>
      </c>
      <c r="I13" s="46"/>
      <c r="J13" s="44"/>
      <c r="K13" s="46">
        <f t="shared" si="2"/>
        <v>18</v>
      </c>
      <c r="L13" s="46">
        <v>0</v>
      </c>
      <c r="M13" s="50">
        <f t="shared" si="0"/>
        <v>0</v>
      </c>
    </row>
    <row r="14" spans="1:13" ht="31.2">
      <c r="A14" s="44" t="s">
        <v>126</v>
      </c>
      <c r="B14" s="44" t="s">
        <v>14</v>
      </c>
      <c r="C14" s="44" t="s">
        <v>124</v>
      </c>
      <c r="D14" s="45">
        <v>200</v>
      </c>
      <c r="E14" s="46">
        <v>33</v>
      </c>
      <c r="F14" s="46">
        <f t="shared" si="1"/>
        <v>6600</v>
      </c>
      <c r="G14" s="47"/>
      <c r="H14" s="46">
        <v>10</v>
      </c>
      <c r="I14" s="46"/>
      <c r="J14" s="44"/>
      <c r="K14" s="46">
        <f t="shared" si="2"/>
        <v>23</v>
      </c>
      <c r="L14" s="46">
        <v>0</v>
      </c>
      <c r="M14" s="50">
        <f t="shared" si="0"/>
        <v>0</v>
      </c>
    </row>
    <row r="15" spans="1:13" ht="31.2">
      <c r="A15" s="44" t="s">
        <v>127</v>
      </c>
      <c r="B15" s="44" t="s">
        <v>14</v>
      </c>
      <c r="C15" s="44" t="s">
        <v>128</v>
      </c>
      <c r="D15" s="45">
        <v>750</v>
      </c>
      <c r="E15" s="46">
        <v>12</v>
      </c>
      <c r="F15" s="46">
        <f t="shared" si="1"/>
        <v>9000</v>
      </c>
      <c r="G15" s="47"/>
      <c r="H15" s="46">
        <v>10</v>
      </c>
      <c r="I15" s="47"/>
      <c r="J15" s="44"/>
      <c r="K15" s="46">
        <f t="shared" si="2"/>
        <v>2</v>
      </c>
      <c r="L15" s="46">
        <v>0</v>
      </c>
      <c r="M15" s="50">
        <f t="shared" si="0"/>
        <v>0</v>
      </c>
    </row>
    <row r="16" spans="1:13" ht="31.2">
      <c r="A16" s="44" t="s">
        <v>129</v>
      </c>
      <c r="B16" s="44" t="s">
        <v>14</v>
      </c>
      <c r="C16" s="44" t="s">
        <v>130</v>
      </c>
      <c r="D16" s="45">
        <v>850</v>
      </c>
      <c r="E16" s="46">
        <v>10</v>
      </c>
      <c r="F16" s="46">
        <f t="shared" si="1"/>
        <v>8500</v>
      </c>
      <c r="G16" s="47"/>
      <c r="H16" s="46">
        <v>5</v>
      </c>
      <c r="I16" s="47"/>
      <c r="J16" s="44"/>
      <c r="K16" s="46">
        <f t="shared" si="2"/>
        <v>5</v>
      </c>
      <c r="L16" s="46">
        <v>0</v>
      </c>
      <c r="M16" s="50">
        <f t="shared" si="0"/>
        <v>0</v>
      </c>
    </row>
    <row r="17" spans="1:13" ht="31.2">
      <c r="A17" s="44" t="s">
        <v>131</v>
      </c>
      <c r="B17" s="44" t="s">
        <v>14</v>
      </c>
      <c r="C17" s="44" t="s">
        <v>130</v>
      </c>
      <c r="D17" s="45">
        <v>850</v>
      </c>
      <c r="E17" s="46">
        <v>10</v>
      </c>
      <c r="F17" s="46">
        <f t="shared" si="1"/>
        <v>8500</v>
      </c>
      <c r="G17" s="47"/>
      <c r="H17" s="46">
        <v>5</v>
      </c>
      <c r="I17" s="47"/>
      <c r="J17" s="44"/>
      <c r="K17" s="46">
        <f t="shared" si="2"/>
        <v>5</v>
      </c>
      <c r="L17" s="46">
        <v>0</v>
      </c>
      <c r="M17" s="50">
        <f t="shared" si="0"/>
        <v>0</v>
      </c>
    </row>
    <row r="18" spans="1:13" ht="31.2">
      <c r="A18" s="44" t="s">
        <v>132</v>
      </c>
      <c r="B18" s="44" t="s">
        <v>14</v>
      </c>
      <c r="C18" s="44" t="s">
        <v>130</v>
      </c>
      <c r="D18" s="45">
        <v>700</v>
      </c>
      <c r="E18" s="46">
        <v>15</v>
      </c>
      <c r="F18" s="46">
        <f t="shared" si="1"/>
        <v>10500</v>
      </c>
      <c r="G18" s="47"/>
      <c r="H18" s="46">
        <v>5</v>
      </c>
      <c r="I18" s="47"/>
      <c r="J18" s="44"/>
      <c r="K18" s="46">
        <f t="shared" si="2"/>
        <v>10</v>
      </c>
      <c r="L18" s="46">
        <v>0</v>
      </c>
      <c r="M18" s="50">
        <f t="shared" si="0"/>
        <v>0</v>
      </c>
    </row>
    <row r="19" spans="1:13" ht="31.2">
      <c r="A19" s="44" t="s">
        <v>133</v>
      </c>
      <c r="B19" s="44" t="s">
        <v>14</v>
      </c>
      <c r="C19" s="44" t="s">
        <v>130</v>
      </c>
      <c r="D19" s="45">
        <v>750</v>
      </c>
      <c r="E19" s="46">
        <v>24</v>
      </c>
      <c r="F19" s="46">
        <f t="shared" si="1"/>
        <v>18000</v>
      </c>
      <c r="G19" s="47"/>
      <c r="H19" s="46">
        <v>5</v>
      </c>
      <c r="I19" s="47"/>
      <c r="J19" s="44"/>
      <c r="K19" s="46">
        <f t="shared" si="2"/>
        <v>19</v>
      </c>
      <c r="L19" s="46">
        <v>0</v>
      </c>
      <c r="M19" s="50">
        <f t="shared" si="0"/>
        <v>0</v>
      </c>
    </row>
    <row r="20" spans="1:13" ht="31.2">
      <c r="A20" s="44" t="s">
        <v>134</v>
      </c>
      <c r="B20" s="44" t="s">
        <v>14</v>
      </c>
      <c r="C20" s="44" t="s">
        <v>130</v>
      </c>
      <c r="D20" s="45">
        <v>750</v>
      </c>
      <c r="E20" s="46">
        <v>22</v>
      </c>
      <c r="F20" s="46">
        <f t="shared" si="1"/>
        <v>16500</v>
      </c>
      <c r="G20" s="47"/>
      <c r="H20" s="46">
        <v>5</v>
      </c>
      <c r="I20" s="47"/>
      <c r="J20" s="44"/>
      <c r="K20" s="46">
        <f t="shared" si="2"/>
        <v>17</v>
      </c>
      <c r="L20" s="46">
        <v>0</v>
      </c>
      <c r="M20" s="50">
        <f t="shared" si="0"/>
        <v>0</v>
      </c>
    </row>
    <row r="21" spans="1:13" ht="31.2">
      <c r="A21" s="44" t="s">
        <v>135</v>
      </c>
      <c r="B21" s="44" t="s">
        <v>14</v>
      </c>
      <c r="C21" s="44" t="s">
        <v>130</v>
      </c>
      <c r="D21" s="45">
        <v>850</v>
      </c>
      <c r="E21" s="46">
        <v>10</v>
      </c>
      <c r="F21" s="46">
        <f t="shared" si="1"/>
        <v>8500</v>
      </c>
      <c r="G21" s="47"/>
      <c r="H21" s="46">
        <v>5</v>
      </c>
      <c r="I21" s="47"/>
      <c r="J21" s="44"/>
      <c r="K21" s="46">
        <f t="shared" si="2"/>
        <v>5</v>
      </c>
      <c r="L21" s="46">
        <v>0</v>
      </c>
      <c r="M21" s="50">
        <f t="shared" si="0"/>
        <v>0</v>
      </c>
    </row>
    <row r="22" spans="1:13" ht="31.2">
      <c r="A22" s="44" t="s">
        <v>136</v>
      </c>
      <c r="B22" s="44" t="s">
        <v>14</v>
      </c>
      <c r="C22" s="44" t="s">
        <v>137</v>
      </c>
      <c r="D22" s="45">
        <v>675</v>
      </c>
      <c r="E22" s="46">
        <v>28</v>
      </c>
      <c r="F22" s="46">
        <f t="shared" si="1"/>
        <v>18900</v>
      </c>
      <c r="G22" s="47"/>
      <c r="H22" s="46">
        <v>10</v>
      </c>
      <c r="I22" s="47"/>
      <c r="J22" s="44"/>
      <c r="K22" s="46">
        <f t="shared" si="2"/>
        <v>18</v>
      </c>
      <c r="L22" s="46">
        <v>0</v>
      </c>
      <c r="M22" s="50">
        <f t="shared" si="0"/>
        <v>0</v>
      </c>
    </row>
    <row r="23" spans="1:13" ht="31.2">
      <c r="A23" s="44" t="s">
        <v>138</v>
      </c>
      <c r="B23" s="44" t="s">
        <v>14</v>
      </c>
      <c r="C23" s="44" t="s">
        <v>139</v>
      </c>
      <c r="D23" s="45">
        <v>700</v>
      </c>
      <c r="E23" s="46">
        <v>22</v>
      </c>
      <c r="F23" s="46">
        <f t="shared" si="1"/>
        <v>15400</v>
      </c>
      <c r="G23" s="47"/>
      <c r="H23" s="46">
        <v>5</v>
      </c>
      <c r="I23" s="47"/>
      <c r="J23" s="44"/>
      <c r="K23" s="46">
        <f t="shared" si="2"/>
        <v>17</v>
      </c>
      <c r="L23" s="46">
        <v>0</v>
      </c>
      <c r="M23" s="50">
        <f t="shared" si="0"/>
        <v>0</v>
      </c>
    </row>
    <row r="24" spans="1:13" ht="31.2">
      <c r="A24" s="44" t="s">
        <v>140</v>
      </c>
      <c r="B24" s="44" t="s">
        <v>14</v>
      </c>
      <c r="C24" s="44" t="s">
        <v>141</v>
      </c>
      <c r="D24" s="45">
        <v>560</v>
      </c>
      <c r="E24" s="46">
        <v>12</v>
      </c>
      <c r="F24" s="46">
        <f t="shared" si="1"/>
        <v>6720</v>
      </c>
      <c r="G24" s="47"/>
      <c r="H24" s="46">
        <v>12</v>
      </c>
      <c r="I24" s="47"/>
      <c r="J24" s="44"/>
      <c r="K24" s="46">
        <f t="shared" si="2"/>
        <v>0</v>
      </c>
      <c r="L24" s="46">
        <v>0</v>
      </c>
      <c r="M24" s="50">
        <f t="shared" si="0"/>
        <v>0</v>
      </c>
    </row>
    <row r="25" spans="1:13" ht="31.2">
      <c r="A25" s="44" t="s">
        <v>142</v>
      </c>
      <c r="B25" s="44" t="s">
        <v>14</v>
      </c>
      <c r="C25" s="44" t="s">
        <v>143</v>
      </c>
      <c r="D25" s="45">
        <v>390</v>
      </c>
      <c r="E25" s="46">
        <v>4</v>
      </c>
      <c r="F25" s="46">
        <f t="shared" si="1"/>
        <v>1560</v>
      </c>
      <c r="G25" s="47"/>
      <c r="H25" s="46">
        <v>10</v>
      </c>
      <c r="I25" s="47"/>
      <c r="J25" s="44"/>
      <c r="K25" s="46">
        <f t="shared" si="2"/>
        <v>-6</v>
      </c>
      <c r="L25" s="46">
        <v>6</v>
      </c>
      <c r="M25" s="50">
        <f t="shared" si="0"/>
        <v>2340</v>
      </c>
    </row>
    <row r="26" spans="1:13" ht="31.2">
      <c r="A26" s="44" t="s">
        <v>144</v>
      </c>
      <c r="B26" s="44" t="s">
        <v>14</v>
      </c>
      <c r="C26" s="44" t="s">
        <v>145</v>
      </c>
      <c r="D26" s="45">
        <v>2375</v>
      </c>
      <c r="E26" s="46">
        <v>4</v>
      </c>
      <c r="F26" s="46">
        <f t="shared" si="1"/>
        <v>9500</v>
      </c>
      <c r="G26" s="47"/>
      <c r="H26" s="46">
        <v>4</v>
      </c>
      <c r="I26" s="47"/>
      <c r="J26" s="44"/>
      <c r="K26" s="46">
        <f t="shared" si="2"/>
        <v>0</v>
      </c>
      <c r="L26" s="46">
        <v>0</v>
      </c>
      <c r="M26" s="50">
        <f t="shared" si="0"/>
        <v>0</v>
      </c>
    </row>
    <row r="27" spans="1:13" ht="31.2">
      <c r="A27" s="44" t="s">
        <v>146</v>
      </c>
      <c r="B27" s="44" t="s">
        <v>14</v>
      </c>
      <c r="C27" s="44" t="s">
        <v>147</v>
      </c>
      <c r="D27" s="45">
        <v>60</v>
      </c>
      <c r="E27" s="46">
        <v>7</v>
      </c>
      <c r="F27" s="46">
        <f t="shared" si="1"/>
        <v>420</v>
      </c>
      <c r="G27" s="47"/>
      <c r="H27" s="46">
        <v>5</v>
      </c>
      <c r="I27" s="47"/>
      <c r="J27" s="44"/>
      <c r="K27" s="46">
        <f t="shared" si="2"/>
        <v>2</v>
      </c>
      <c r="L27" s="46">
        <v>0</v>
      </c>
      <c r="M27" s="50">
        <f t="shared" si="0"/>
        <v>0</v>
      </c>
    </row>
    <row r="28" spans="1:13" ht="15" customHeight="1">
      <c r="A28" s="48"/>
      <c r="B28" s="48"/>
      <c r="C28" s="48"/>
      <c r="D28" s="48"/>
      <c r="E28" s="48"/>
      <c r="F28" s="78">
        <f>SUM(F2:F27)</f>
        <v>230198</v>
      </c>
      <c r="G28" s="48"/>
      <c r="H28" s="48"/>
      <c r="I28" s="48"/>
      <c r="J28" s="48"/>
      <c r="K28" s="48"/>
      <c r="L28" s="48"/>
      <c r="M28" s="78">
        <f>SUM(M2:M27)</f>
        <v>5112</v>
      </c>
    </row>
  </sheetData>
  <printOptions gridLines="1"/>
  <pageMargins left="0.23622047244094499" right="0.23622047244094499" top="0.74803149606299202" bottom="0.74803149606299202" header="0.31496062992126" footer="0.31496062992126"/>
  <pageSetup paperSize="9" scale="90" orientation="landscape" r:id="rId1"/>
  <headerFooter>
    <oddHeader>&amp;C&amp;F
&amp;A</oddHeader>
    <oddFooter>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4"/>
  <sheetViews>
    <sheetView view="pageBreakPreview" zoomScaleNormal="100" workbookViewId="0">
      <pane ySplit="1" topLeftCell="A2" activePane="bottomLeft" state="frozen"/>
      <selection pane="bottomLeft" sqref="A1:XFD1"/>
    </sheetView>
  </sheetViews>
  <sheetFormatPr defaultColWidth="9.109375" defaultRowHeight="25.5" customHeight="1"/>
  <cols>
    <col min="1" max="1" width="42.44140625" style="81" customWidth="1"/>
    <col min="2" max="2" width="11.44140625" style="81" customWidth="1"/>
    <col min="3" max="3" width="17" style="81" customWidth="1"/>
    <col min="4" max="4" width="9.5546875" style="81"/>
    <col min="5" max="5" width="9.109375" style="81"/>
    <col min="6" max="6" width="9.6640625" style="81"/>
    <col min="7" max="9" width="9.109375" style="81"/>
    <col min="10" max="10" width="9.5546875" style="81"/>
    <col min="11" max="11" width="11" style="81" customWidth="1"/>
    <col min="12" max="16384" width="9.109375" style="81"/>
  </cols>
  <sheetData>
    <row r="1" spans="1:13" s="2" customFormat="1" ht="75" customHeight="1">
      <c r="A1" s="92" t="s">
        <v>0</v>
      </c>
      <c r="B1" s="92" t="s">
        <v>1</v>
      </c>
      <c r="C1" s="92" t="s">
        <v>2</v>
      </c>
      <c r="D1" s="93" t="s">
        <v>3</v>
      </c>
      <c r="E1" s="92" t="s">
        <v>4</v>
      </c>
      <c r="F1" s="92" t="s">
        <v>5</v>
      </c>
      <c r="G1" s="95" t="s">
        <v>6</v>
      </c>
      <c r="H1" s="95" t="s">
        <v>7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</row>
    <row r="2" spans="1:13" ht="31.2">
      <c r="A2" s="73" t="s">
        <v>148</v>
      </c>
      <c r="B2" s="44" t="s">
        <v>14</v>
      </c>
      <c r="C2" s="43" t="s">
        <v>149</v>
      </c>
      <c r="D2" s="83">
        <v>1437.5</v>
      </c>
      <c r="E2" s="43">
        <v>20</v>
      </c>
      <c r="F2" s="46">
        <f>D2*E2</f>
        <v>28750</v>
      </c>
      <c r="G2" s="43"/>
      <c r="H2" s="43">
        <v>15</v>
      </c>
      <c r="I2" s="43"/>
      <c r="K2" s="46">
        <f>E2+G2-H2-I2</f>
        <v>5</v>
      </c>
      <c r="L2" s="88">
        <v>0</v>
      </c>
      <c r="M2" s="50">
        <f>L2*D2</f>
        <v>0</v>
      </c>
    </row>
    <row r="3" spans="1:13" ht="31.2">
      <c r="A3" s="73" t="s">
        <v>150</v>
      </c>
      <c r="B3" s="44" t="s">
        <v>14</v>
      </c>
      <c r="C3" s="43" t="s">
        <v>149</v>
      </c>
      <c r="D3" s="83">
        <v>1387.5</v>
      </c>
      <c r="E3" s="43">
        <v>0</v>
      </c>
      <c r="F3" s="46">
        <f t="shared" ref="F3:F11" si="0">D3*E3</f>
        <v>0</v>
      </c>
      <c r="G3" s="43"/>
      <c r="H3" s="43">
        <v>10</v>
      </c>
      <c r="I3" s="43"/>
      <c r="K3" s="46">
        <f t="shared" ref="K3:K23" si="1">E3+G3-H3-I3</f>
        <v>-10</v>
      </c>
      <c r="L3" s="88">
        <v>10</v>
      </c>
      <c r="M3" s="50">
        <f t="shared" ref="M3:M23" si="2">L3*D3</f>
        <v>13875</v>
      </c>
    </row>
    <row r="4" spans="1:13" ht="31.2">
      <c r="A4" s="73" t="s">
        <v>151</v>
      </c>
      <c r="B4" s="44" t="s">
        <v>14</v>
      </c>
      <c r="C4" s="43" t="s">
        <v>149</v>
      </c>
      <c r="D4" s="43">
        <v>2188</v>
      </c>
      <c r="E4" s="43">
        <v>0</v>
      </c>
      <c r="F4" s="46">
        <f t="shared" si="0"/>
        <v>0</v>
      </c>
      <c r="G4" s="43"/>
      <c r="H4" s="43">
        <v>5</v>
      </c>
      <c r="I4" s="43"/>
      <c r="K4" s="46">
        <f t="shared" si="1"/>
        <v>-5</v>
      </c>
      <c r="L4" s="88">
        <v>5</v>
      </c>
      <c r="M4" s="50">
        <f t="shared" si="2"/>
        <v>10940</v>
      </c>
    </row>
    <row r="5" spans="1:13" ht="31.2">
      <c r="A5" s="73" t="s">
        <v>152</v>
      </c>
      <c r="B5" s="44" t="s">
        <v>14</v>
      </c>
      <c r="C5" s="43" t="s">
        <v>149</v>
      </c>
      <c r="D5" s="43">
        <v>1650</v>
      </c>
      <c r="E5" s="43">
        <v>0</v>
      </c>
      <c r="F5" s="46">
        <f t="shared" si="0"/>
        <v>0</v>
      </c>
      <c r="G5" s="43"/>
      <c r="H5" s="43">
        <v>10</v>
      </c>
      <c r="I5" s="43"/>
      <c r="J5" s="43"/>
      <c r="K5" s="46">
        <f t="shared" si="1"/>
        <v>-10</v>
      </c>
      <c r="L5" s="88">
        <v>10</v>
      </c>
      <c r="M5" s="50">
        <f t="shared" si="2"/>
        <v>16500</v>
      </c>
    </row>
    <row r="6" spans="1:13" ht="31.2">
      <c r="A6" s="73" t="s">
        <v>153</v>
      </c>
      <c r="B6" s="44" t="s">
        <v>14</v>
      </c>
      <c r="C6" s="43" t="s">
        <v>149</v>
      </c>
      <c r="D6" s="43">
        <v>1500</v>
      </c>
      <c r="E6" s="43">
        <v>0</v>
      </c>
      <c r="F6" s="46">
        <f t="shared" si="0"/>
        <v>0</v>
      </c>
      <c r="G6" s="43"/>
      <c r="H6" s="43">
        <v>5</v>
      </c>
      <c r="I6" s="43"/>
      <c r="J6" s="43"/>
      <c r="K6" s="46">
        <f t="shared" si="1"/>
        <v>-5</v>
      </c>
      <c r="L6" s="88">
        <v>5</v>
      </c>
      <c r="M6" s="50">
        <f t="shared" si="2"/>
        <v>7500</v>
      </c>
    </row>
    <row r="7" spans="1:13" ht="31.2">
      <c r="A7" s="84" t="s">
        <v>154</v>
      </c>
      <c r="B7" s="84" t="s">
        <v>155</v>
      </c>
      <c r="C7" s="84" t="s">
        <v>156</v>
      </c>
      <c r="D7" s="45">
        <v>67</v>
      </c>
      <c r="E7" s="46">
        <v>140</v>
      </c>
      <c r="F7" s="46">
        <f t="shared" si="0"/>
        <v>9380</v>
      </c>
      <c r="G7" s="47"/>
      <c r="H7" s="46">
        <v>25</v>
      </c>
      <c r="I7" s="47"/>
      <c r="K7" s="46">
        <f t="shared" si="1"/>
        <v>115</v>
      </c>
      <c r="L7" s="46">
        <v>0</v>
      </c>
      <c r="M7" s="50">
        <f t="shared" si="2"/>
        <v>0</v>
      </c>
    </row>
    <row r="8" spans="1:13" ht="31.2">
      <c r="A8" s="84" t="s">
        <v>157</v>
      </c>
      <c r="B8" s="84" t="s">
        <v>155</v>
      </c>
      <c r="C8" s="84" t="s">
        <v>156</v>
      </c>
      <c r="D8" s="45">
        <v>90</v>
      </c>
      <c r="E8" s="46">
        <v>105</v>
      </c>
      <c r="F8" s="46">
        <f t="shared" si="0"/>
        <v>9450</v>
      </c>
      <c r="G8" s="47"/>
      <c r="H8" s="46">
        <v>25</v>
      </c>
      <c r="I8" s="47"/>
      <c r="J8" s="44"/>
      <c r="K8" s="46">
        <f t="shared" si="1"/>
        <v>80</v>
      </c>
      <c r="L8" s="46">
        <v>0</v>
      </c>
      <c r="M8" s="50">
        <f t="shared" si="2"/>
        <v>0</v>
      </c>
    </row>
    <row r="9" spans="1:13" ht="31.2">
      <c r="A9" s="84" t="s">
        <v>158</v>
      </c>
      <c r="B9" s="84" t="s">
        <v>155</v>
      </c>
      <c r="C9" s="84" t="s">
        <v>156</v>
      </c>
      <c r="D9" s="45">
        <v>70</v>
      </c>
      <c r="E9" s="46">
        <v>46</v>
      </c>
      <c r="F9" s="46">
        <f t="shared" si="0"/>
        <v>3220</v>
      </c>
      <c r="G9" s="47"/>
      <c r="H9" s="46">
        <v>50</v>
      </c>
      <c r="I9" s="47"/>
      <c r="J9" s="44"/>
      <c r="K9" s="46">
        <f t="shared" si="1"/>
        <v>-4</v>
      </c>
      <c r="L9" s="46">
        <v>4</v>
      </c>
      <c r="M9" s="50">
        <f t="shared" si="2"/>
        <v>280</v>
      </c>
    </row>
    <row r="10" spans="1:13" ht="46.8">
      <c r="A10" s="84" t="s">
        <v>159</v>
      </c>
      <c r="B10" s="84" t="s">
        <v>155</v>
      </c>
      <c r="C10" s="84" t="s">
        <v>160</v>
      </c>
      <c r="D10" s="45">
        <v>28</v>
      </c>
      <c r="E10" s="46">
        <v>253</v>
      </c>
      <c r="F10" s="46">
        <f t="shared" si="0"/>
        <v>7084</v>
      </c>
      <c r="G10" s="47"/>
      <c r="H10" s="46">
        <v>100</v>
      </c>
      <c r="I10" s="47"/>
      <c r="J10" s="44"/>
      <c r="K10" s="46">
        <f t="shared" si="1"/>
        <v>153</v>
      </c>
      <c r="L10" s="46">
        <v>0</v>
      </c>
      <c r="M10" s="50">
        <f t="shared" si="2"/>
        <v>0</v>
      </c>
    </row>
    <row r="11" spans="1:13" ht="46.8">
      <c r="A11" s="84" t="s">
        <v>161</v>
      </c>
      <c r="B11" s="84" t="s">
        <v>155</v>
      </c>
      <c r="C11" s="84" t="s">
        <v>160</v>
      </c>
      <c r="D11" s="45">
        <v>20</v>
      </c>
      <c r="E11" s="46">
        <v>95</v>
      </c>
      <c r="F11" s="46">
        <f t="shared" si="0"/>
        <v>1900</v>
      </c>
      <c r="G11" s="47"/>
      <c r="H11" s="46">
        <v>100</v>
      </c>
      <c r="I11" s="47"/>
      <c r="J11" s="44"/>
      <c r="K11" s="46">
        <f t="shared" si="1"/>
        <v>-5</v>
      </c>
      <c r="L11" s="46">
        <v>5</v>
      </c>
      <c r="M11" s="50">
        <f t="shared" si="2"/>
        <v>100</v>
      </c>
    </row>
    <row r="12" spans="1:13" ht="46.8">
      <c r="A12" s="84" t="s">
        <v>162</v>
      </c>
      <c r="B12" s="84" t="s">
        <v>155</v>
      </c>
      <c r="C12" s="84" t="s">
        <v>160</v>
      </c>
      <c r="D12" s="45">
        <v>18</v>
      </c>
      <c r="E12" s="46">
        <v>125</v>
      </c>
      <c r="F12" s="46">
        <f t="shared" ref="F12:F23" si="3">D12*E12</f>
        <v>2250</v>
      </c>
      <c r="G12" s="47"/>
      <c r="H12" s="46">
        <v>100</v>
      </c>
      <c r="I12" s="47"/>
      <c r="J12" s="44"/>
      <c r="K12" s="46">
        <f t="shared" si="1"/>
        <v>25</v>
      </c>
      <c r="L12" s="46">
        <v>0</v>
      </c>
      <c r="M12" s="50">
        <f t="shared" si="2"/>
        <v>0</v>
      </c>
    </row>
    <row r="13" spans="1:13" ht="46.8">
      <c r="A13" s="84" t="s">
        <v>163</v>
      </c>
      <c r="B13" s="84" t="s">
        <v>155</v>
      </c>
      <c r="C13" s="84" t="s">
        <v>160</v>
      </c>
      <c r="D13" s="45">
        <v>15</v>
      </c>
      <c r="E13" s="46">
        <v>205</v>
      </c>
      <c r="F13" s="46">
        <f t="shared" si="3"/>
        <v>3075</v>
      </c>
      <c r="G13" s="47"/>
      <c r="H13" s="46">
        <v>100</v>
      </c>
      <c r="I13" s="47"/>
      <c r="J13" s="44"/>
      <c r="K13" s="46">
        <f t="shared" si="1"/>
        <v>105</v>
      </c>
      <c r="L13" s="46">
        <v>0</v>
      </c>
      <c r="M13" s="50">
        <f t="shared" si="2"/>
        <v>0</v>
      </c>
    </row>
    <row r="14" spans="1:13" ht="46.8">
      <c r="A14" s="84" t="s">
        <v>164</v>
      </c>
      <c r="B14" s="84" t="s">
        <v>155</v>
      </c>
      <c r="C14" s="84" t="s">
        <v>160</v>
      </c>
      <c r="D14" s="45">
        <v>12</v>
      </c>
      <c r="E14" s="46">
        <v>100</v>
      </c>
      <c r="F14" s="46">
        <f t="shared" si="3"/>
        <v>1200</v>
      </c>
      <c r="G14" s="47"/>
      <c r="H14" s="46">
        <v>100</v>
      </c>
      <c r="I14" s="47"/>
      <c r="J14" s="44"/>
      <c r="K14" s="46">
        <f t="shared" si="1"/>
        <v>0</v>
      </c>
      <c r="L14" s="46">
        <v>0</v>
      </c>
      <c r="M14" s="50">
        <f t="shared" si="2"/>
        <v>0</v>
      </c>
    </row>
    <row r="15" spans="1:13" ht="46.8">
      <c r="A15" s="84" t="s">
        <v>165</v>
      </c>
      <c r="B15" s="84" t="s">
        <v>155</v>
      </c>
      <c r="C15" s="84" t="s">
        <v>160</v>
      </c>
      <c r="D15" s="45">
        <v>10</v>
      </c>
      <c r="E15" s="46">
        <v>70</v>
      </c>
      <c r="F15" s="46">
        <f t="shared" si="3"/>
        <v>700</v>
      </c>
      <c r="G15" s="47"/>
      <c r="H15" s="46">
        <v>100</v>
      </c>
      <c r="I15" s="47"/>
      <c r="J15" s="44"/>
      <c r="K15" s="46">
        <f t="shared" si="1"/>
        <v>-30</v>
      </c>
      <c r="L15" s="46">
        <v>30</v>
      </c>
      <c r="M15" s="50">
        <f t="shared" si="2"/>
        <v>300</v>
      </c>
    </row>
    <row r="16" spans="1:13" ht="31.2">
      <c r="A16" s="84" t="s">
        <v>166</v>
      </c>
      <c r="B16" s="84" t="s">
        <v>155</v>
      </c>
      <c r="C16" s="84" t="s">
        <v>167</v>
      </c>
      <c r="D16" s="45">
        <v>40</v>
      </c>
      <c r="E16" s="46">
        <v>80</v>
      </c>
      <c r="F16" s="46">
        <f t="shared" si="3"/>
        <v>3200</v>
      </c>
      <c r="G16" s="47"/>
      <c r="H16" s="46">
        <v>100</v>
      </c>
      <c r="I16" s="47"/>
      <c r="J16" s="44"/>
      <c r="K16" s="46">
        <f t="shared" si="1"/>
        <v>-20</v>
      </c>
      <c r="L16" s="46">
        <v>20</v>
      </c>
      <c r="M16" s="50">
        <f t="shared" si="2"/>
        <v>800</v>
      </c>
    </row>
    <row r="17" spans="1:13" ht="31.2">
      <c r="A17" s="84" t="s">
        <v>168</v>
      </c>
      <c r="B17" s="84" t="s">
        <v>155</v>
      </c>
      <c r="C17" s="84" t="s">
        <v>167</v>
      </c>
      <c r="D17" s="45">
        <v>80</v>
      </c>
      <c r="E17" s="46">
        <v>91</v>
      </c>
      <c r="F17" s="46">
        <f t="shared" si="3"/>
        <v>7280</v>
      </c>
      <c r="G17" s="47"/>
      <c r="H17" s="46">
        <v>100</v>
      </c>
      <c r="I17" s="47"/>
      <c r="J17" s="44"/>
      <c r="K17" s="46">
        <f t="shared" si="1"/>
        <v>-9</v>
      </c>
      <c r="L17" s="46">
        <v>9</v>
      </c>
      <c r="M17" s="50">
        <f t="shared" si="2"/>
        <v>720</v>
      </c>
    </row>
    <row r="18" spans="1:13" ht="31.2">
      <c r="A18" s="84" t="s">
        <v>169</v>
      </c>
      <c r="B18" s="84" t="s">
        <v>155</v>
      </c>
      <c r="C18" s="84" t="s">
        <v>167</v>
      </c>
      <c r="D18" s="45">
        <v>54</v>
      </c>
      <c r="E18" s="46">
        <v>25</v>
      </c>
      <c r="F18" s="46">
        <f t="shared" si="3"/>
        <v>1350</v>
      </c>
      <c r="G18" s="47"/>
      <c r="H18" s="46">
        <v>100</v>
      </c>
      <c r="I18" s="47"/>
      <c r="J18" s="44"/>
      <c r="K18" s="46">
        <f t="shared" si="1"/>
        <v>-75</v>
      </c>
      <c r="L18" s="46">
        <v>75</v>
      </c>
      <c r="M18" s="50">
        <f t="shared" si="2"/>
        <v>4050</v>
      </c>
    </row>
    <row r="19" spans="1:13" ht="31.2">
      <c r="A19" s="84" t="s">
        <v>170</v>
      </c>
      <c r="B19" s="84" t="s">
        <v>155</v>
      </c>
      <c r="C19" s="84" t="s">
        <v>167</v>
      </c>
      <c r="D19" s="45">
        <v>83</v>
      </c>
      <c r="E19" s="46">
        <v>302</v>
      </c>
      <c r="F19" s="46">
        <f t="shared" si="3"/>
        <v>25066</v>
      </c>
      <c r="G19" s="47"/>
      <c r="H19" s="46">
        <v>100</v>
      </c>
      <c r="I19" s="47"/>
      <c r="J19" s="44"/>
      <c r="K19" s="46">
        <f t="shared" si="1"/>
        <v>202</v>
      </c>
      <c r="L19" s="46">
        <v>0</v>
      </c>
      <c r="M19" s="50">
        <f t="shared" si="2"/>
        <v>0</v>
      </c>
    </row>
    <row r="20" spans="1:13" ht="31.2">
      <c r="A20" s="84" t="s">
        <v>171</v>
      </c>
      <c r="B20" s="84" t="s">
        <v>155</v>
      </c>
      <c r="C20" s="84" t="s">
        <v>172</v>
      </c>
      <c r="D20" s="45">
        <v>18</v>
      </c>
      <c r="E20" s="46">
        <v>125</v>
      </c>
      <c r="F20" s="46">
        <f t="shared" si="3"/>
        <v>2250</v>
      </c>
      <c r="G20" s="47"/>
      <c r="H20" s="46">
        <v>100</v>
      </c>
      <c r="I20" s="47"/>
      <c r="J20" s="44"/>
      <c r="K20" s="46">
        <f t="shared" si="1"/>
        <v>25</v>
      </c>
      <c r="L20" s="46">
        <v>0</v>
      </c>
      <c r="M20" s="50">
        <f t="shared" si="2"/>
        <v>0</v>
      </c>
    </row>
    <row r="21" spans="1:13" ht="31.2">
      <c r="A21" s="84" t="s">
        <v>173</v>
      </c>
      <c r="B21" s="84" t="s">
        <v>155</v>
      </c>
      <c r="C21" s="84" t="s">
        <v>172</v>
      </c>
      <c r="D21" s="45">
        <v>11</v>
      </c>
      <c r="E21" s="46">
        <v>220</v>
      </c>
      <c r="F21" s="46">
        <f t="shared" si="3"/>
        <v>2420</v>
      </c>
      <c r="G21" s="47"/>
      <c r="H21" s="46">
        <v>100</v>
      </c>
      <c r="I21" s="47"/>
      <c r="J21" s="44"/>
      <c r="K21" s="46">
        <f t="shared" si="1"/>
        <v>120</v>
      </c>
      <c r="L21" s="46">
        <v>0</v>
      </c>
      <c r="M21" s="50">
        <f t="shared" si="2"/>
        <v>0</v>
      </c>
    </row>
    <row r="22" spans="1:13" ht="15.6">
      <c r="A22" s="43" t="s">
        <v>174</v>
      </c>
      <c r="B22" s="44" t="s">
        <v>14</v>
      </c>
      <c r="C22" s="43" t="s">
        <v>175</v>
      </c>
      <c r="D22" s="43">
        <v>61.36</v>
      </c>
      <c r="E22" s="43">
        <v>0</v>
      </c>
      <c r="F22" s="46">
        <f t="shared" si="3"/>
        <v>0</v>
      </c>
      <c r="G22" s="43"/>
      <c r="H22" s="85">
        <v>1</v>
      </c>
      <c r="I22" s="43"/>
      <c r="J22" s="43"/>
      <c r="K22" s="46">
        <f t="shared" si="1"/>
        <v>-1</v>
      </c>
      <c r="L22" s="88">
        <v>1</v>
      </c>
      <c r="M22" s="50">
        <f t="shared" si="2"/>
        <v>61.36</v>
      </c>
    </row>
    <row r="23" spans="1:13" ht="15.6">
      <c r="A23" s="43" t="s">
        <v>176</v>
      </c>
      <c r="B23" s="44" t="s">
        <v>14</v>
      </c>
      <c r="C23" s="43" t="s">
        <v>175</v>
      </c>
      <c r="D23" s="83">
        <v>212.4</v>
      </c>
      <c r="E23" s="43">
        <v>0</v>
      </c>
      <c r="F23" s="46">
        <f t="shared" si="3"/>
        <v>0</v>
      </c>
      <c r="G23" s="43"/>
      <c r="H23" s="85">
        <v>1</v>
      </c>
      <c r="I23" s="43"/>
      <c r="J23" s="43"/>
      <c r="K23" s="46">
        <f t="shared" si="1"/>
        <v>-1</v>
      </c>
      <c r="L23" s="88">
        <v>1</v>
      </c>
      <c r="M23" s="50">
        <f t="shared" si="2"/>
        <v>212.4</v>
      </c>
    </row>
    <row r="24" spans="1:13" ht="15" customHeight="1">
      <c r="A24" s="86"/>
      <c r="B24" s="86"/>
      <c r="C24" s="86"/>
      <c r="D24" s="86"/>
      <c r="E24" s="86"/>
      <c r="F24" s="87">
        <f>SUM(F2:F23)</f>
        <v>108575</v>
      </c>
      <c r="G24" s="86"/>
      <c r="H24" s="86"/>
      <c r="I24" s="86"/>
      <c r="J24" s="86"/>
      <c r="K24" s="86"/>
      <c r="L24" s="86"/>
      <c r="M24" s="78">
        <f>SUM(M2:M23)</f>
        <v>55338.76</v>
      </c>
    </row>
  </sheetData>
  <printOptions gridLines="1"/>
  <pageMargins left="0.23622047244094499" right="0.23622047244094499" top="0.74803149606299202" bottom="0.74803149606299202" header="0.31496062992126" footer="0.31496062992126"/>
  <pageSetup paperSize="9" scale="85" orientation="landscape" r:id="rId1"/>
  <headerFooter>
    <oddHeader>&amp;C&amp;F
&amp;A</oddHeader>
    <oddFooter>&amp;CPage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50"/>
  <sheetViews>
    <sheetView view="pageBreakPreview" zoomScaleNormal="100" workbookViewId="0">
      <pane ySplit="1" topLeftCell="A2" activePane="bottomLeft" state="frozen"/>
      <selection pane="bottomLeft" sqref="A1:XFD1"/>
    </sheetView>
  </sheetViews>
  <sheetFormatPr defaultColWidth="9.109375" defaultRowHeight="25.5" customHeight="1"/>
  <cols>
    <col min="1" max="1" width="38.44140625" style="81" customWidth="1"/>
    <col min="2" max="2" width="9.109375" style="81"/>
    <col min="3" max="3" width="16.5546875" style="81" customWidth="1"/>
    <col min="4" max="4" width="9.5546875" style="81"/>
    <col min="5" max="5" width="9.109375" style="81"/>
    <col min="6" max="6" width="9.6640625" style="81"/>
    <col min="7" max="9" width="9.109375" style="81"/>
    <col min="10" max="10" width="9.5546875" style="81"/>
    <col min="11" max="11" width="11" style="81" customWidth="1"/>
    <col min="12" max="12" width="9.109375" style="81"/>
    <col min="13" max="13" width="9.5546875" style="81"/>
    <col min="14" max="16384" width="9.109375" style="81"/>
  </cols>
  <sheetData>
    <row r="1" spans="1:13" s="2" customFormat="1" ht="67.05" customHeight="1">
      <c r="A1" s="92" t="s">
        <v>0</v>
      </c>
      <c r="B1" s="92" t="s">
        <v>1</v>
      </c>
      <c r="C1" s="92" t="s">
        <v>2</v>
      </c>
      <c r="D1" s="93" t="s">
        <v>3</v>
      </c>
      <c r="E1" s="92" t="s">
        <v>4</v>
      </c>
      <c r="F1" s="92" t="s">
        <v>5</v>
      </c>
      <c r="G1" s="95" t="s">
        <v>6</v>
      </c>
      <c r="H1" s="95" t="s">
        <v>7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</row>
    <row r="2" spans="1:13" ht="31.2">
      <c r="A2" s="44" t="s">
        <v>177</v>
      </c>
      <c r="B2" s="44" t="s">
        <v>14</v>
      </c>
      <c r="C2" s="44" t="s">
        <v>178</v>
      </c>
      <c r="D2" s="45">
        <v>2850</v>
      </c>
      <c r="E2" s="46">
        <v>2</v>
      </c>
      <c r="F2" s="82">
        <f>D2*E2</f>
        <v>5700</v>
      </c>
      <c r="G2" s="46"/>
      <c r="H2" s="46">
        <v>10</v>
      </c>
      <c r="I2" s="47"/>
      <c r="J2" s="44"/>
      <c r="K2" s="46">
        <f>E2+G2-H2-I2</f>
        <v>-8</v>
      </c>
      <c r="L2" s="46">
        <f t="shared" ref="L2:L7" si="0">H2-E2</f>
        <v>8</v>
      </c>
      <c r="M2" s="50">
        <f>L2*D2</f>
        <v>22800</v>
      </c>
    </row>
    <row r="3" spans="1:13" ht="31.2">
      <c r="A3" s="44" t="s">
        <v>179</v>
      </c>
      <c r="B3" s="44" t="s">
        <v>14</v>
      </c>
      <c r="C3" s="44" t="s">
        <v>180</v>
      </c>
      <c r="D3" s="45">
        <v>1950</v>
      </c>
      <c r="E3" s="46">
        <v>11</v>
      </c>
      <c r="F3" s="82">
        <f t="shared" ref="F3:F49" si="1">D3*E3</f>
        <v>21450</v>
      </c>
      <c r="G3" s="47"/>
      <c r="H3" s="46">
        <v>10</v>
      </c>
      <c r="I3" s="47"/>
      <c r="J3" s="44"/>
      <c r="K3" s="46">
        <f t="shared" ref="K3:K49" si="2">E3+G3-H3-I3</f>
        <v>1</v>
      </c>
      <c r="L3" s="46">
        <v>0</v>
      </c>
      <c r="M3" s="50">
        <f t="shared" ref="M3:M49" si="3">L3*D3</f>
        <v>0</v>
      </c>
    </row>
    <row r="4" spans="1:13" ht="31.2">
      <c r="A4" s="44" t="s">
        <v>181</v>
      </c>
      <c r="B4" s="44" t="s">
        <v>14</v>
      </c>
      <c r="C4" s="44" t="s">
        <v>182</v>
      </c>
      <c r="D4" s="45">
        <v>744</v>
      </c>
      <c r="E4" s="46">
        <v>5</v>
      </c>
      <c r="F4" s="82">
        <f t="shared" si="1"/>
        <v>3720</v>
      </c>
      <c r="G4" s="47"/>
      <c r="H4" s="46">
        <v>5</v>
      </c>
      <c r="I4" s="47"/>
      <c r="J4" s="44"/>
      <c r="K4" s="46">
        <f t="shared" si="2"/>
        <v>0</v>
      </c>
      <c r="L4" s="46">
        <f t="shared" si="0"/>
        <v>0</v>
      </c>
      <c r="M4" s="50">
        <f t="shared" si="3"/>
        <v>0</v>
      </c>
    </row>
    <row r="5" spans="1:13" ht="31.2">
      <c r="A5" s="44" t="s">
        <v>35</v>
      </c>
      <c r="B5" s="44" t="s">
        <v>14</v>
      </c>
      <c r="C5" s="44" t="s">
        <v>36</v>
      </c>
      <c r="D5" s="45">
        <v>936</v>
      </c>
      <c r="E5" s="46">
        <v>6</v>
      </c>
      <c r="F5" s="82">
        <f t="shared" si="1"/>
        <v>5616</v>
      </c>
      <c r="G5" s="47"/>
      <c r="H5" s="46">
        <v>5</v>
      </c>
      <c r="I5" s="47"/>
      <c r="J5" s="44"/>
      <c r="K5" s="46">
        <f t="shared" si="2"/>
        <v>1</v>
      </c>
      <c r="L5" s="46">
        <v>0</v>
      </c>
      <c r="M5" s="50">
        <f t="shared" si="3"/>
        <v>0</v>
      </c>
    </row>
    <row r="6" spans="1:13" ht="31.2">
      <c r="A6" s="44" t="s">
        <v>183</v>
      </c>
      <c r="B6" s="44" t="s">
        <v>14</v>
      </c>
      <c r="C6" s="44" t="s">
        <v>184</v>
      </c>
      <c r="D6" s="45">
        <v>250</v>
      </c>
      <c r="E6" s="46">
        <v>7</v>
      </c>
      <c r="F6" s="82">
        <f t="shared" si="1"/>
        <v>1750</v>
      </c>
      <c r="G6" s="47"/>
      <c r="H6" s="46">
        <v>10</v>
      </c>
      <c r="I6" s="47"/>
      <c r="J6" s="44"/>
      <c r="K6" s="46">
        <f t="shared" si="2"/>
        <v>-3</v>
      </c>
      <c r="L6" s="46">
        <f t="shared" si="0"/>
        <v>3</v>
      </c>
      <c r="M6" s="50">
        <f t="shared" si="3"/>
        <v>750</v>
      </c>
    </row>
    <row r="7" spans="1:13" ht="31.2">
      <c r="A7" s="44" t="s">
        <v>185</v>
      </c>
      <c r="B7" s="44" t="s">
        <v>14</v>
      </c>
      <c r="C7" s="44" t="s">
        <v>186</v>
      </c>
      <c r="D7" s="45">
        <v>450</v>
      </c>
      <c r="E7" s="46">
        <v>15</v>
      </c>
      <c r="F7" s="82">
        <f t="shared" si="1"/>
        <v>6750</v>
      </c>
      <c r="G7" s="47"/>
      <c r="H7" s="46">
        <v>20</v>
      </c>
      <c r="I7" s="47"/>
      <c r="J7" s="44"/>
      <c r="K7" s="46">
        <f t="shared" si="2"/>
        <v>-5</v>
      </c>
      <c r="L7" s="46">
        <f t="shared" si="0"/>
        <v>5</v>
      </c>
      <c r="M7" s="50">
        <f t="shared" si="3"/>
        <v>2250</v>
      </c>
    </row>
    <row r="8" spans="1:13" ht="31.2">
      <c r="A8" s="44" t="s">
        <v>187</v>
      </c>
      <c r="B8" s="44" t="s">
        <v>14</v>
      </c>
      <c r="C8" s="44" t="s">
        <v>188</v>
      </c>
      <c r="D8" s="45">
        <v>12</v>
      </c>
      <c r="E8" s="46">
        <v>173</v>
      </c>
      <c r="F8" s="82">
        <f t="shared" si="1"/>
        <v>2076</v>
      </c>
      <c r="G8" s="47"/>
      <c r="H8" s="46">
        <v>100</v>
      </c>
      <c r="I8" s="47"/>
      <c r="J8" s="44"/>
      <c r="K8" s="46">
        <f t="shared" si="2"/>
        <v>73</v>
      </c>
      <c r="L8" s="46">
        <v>0</v>
      </c>
      <c r="M8" s="50">
        <f t="shared" si="3"/>
        <v>0</v>
      </c>
    </row>
    <row r="9" spans="1:13" ht="31.2">
      <c r="A9" s="44" t="s">
        <v>189</v>
      </c>
      <c r="B9" s="44" t="s">
        <v>14</v>
      </c>
      <c r="C9" s="44" t="s">
        <v>190</v>
      </c>
      <c r="D9" s="45">
        <v>1050</v>
      </c>
      <c r="E9" s="46">
        <v>5</v>
      </c>
      <c r="F9" s="82">
        <f t="shared" si="1"/>
        <v>5250</v>
      </c>
      <c r="G9" s="47"/>
      <c r="H9" s="46">
        <v>5</v>
      </c>
      <c r="I9" s="47"/>
      <c r="J9" s="44"/>
      <c r="K9" s="46">
        <f t="shared" si="2"/>
        <v>0</v>
      </c>
      <c r="L9" s="46">
        <f t="shared" ref="L9:L15" si="4">H9-E9</f>
        <v>0</v>
      </c>
      <c r="M9" s="50">
        <f t="shared" si="3"/>
        <v>0</v>
      </c>
    </row>
    <row r="10" spans="1:13" ht="31.2">
      <c r="A10" s="44" t="s">
        <v>191</v>
      </c>
      <c r="B10" s="44" t="s">
        <v>14</v>
      </c>
      <c r="C10" s="44" t="s">
        <v>192</v>
      </c>
      <c r="D10" s="45">
        <v>575</v>
      </c>
      <c r="E10" s="46">
        <v>6</v>
      </c>
      <c r="F10" s="82">
        <f t="shared" si="1"/>
        <v>3450</v>
      </c>
      <c r="G10" s="47"/>
      <c r="H10" s="46">
        <v>5</v>
      </c>
      <c r="I10" s="47"/>
      <c r="J10" s="44"/>
      <c r="K10" s="46">
        <f t="shared" si="2"/>
        <v>1</v>
      </c>
      <c r="L10" s="46">
        <v>0</v>
      </c>
      <c r="M10" s="50">
        <f t="shared" si="3"/>
        <v>0</v>
      </c>
    </row>
    <row r="11" spans="1:13" ht="31.2">
      <c r="A11" s="44" t="s">
        <v>193</v>
      </c>
      <c r="B11" s="44" t="s">
        <v>14</v>
      </c>
      <c r="C11" s="44" t="s">
        <v>14</v>
      </c>
      <c r="D11" s="45">
        <v>797.68</v>
      </c>
      <c r="E11" s="46">
        <v>112</v>
      </c>
      <c r="F11" s="82">
        <f t="shared" si="1"/>
        <v>89340.160000000003</v>
      </c>
      <c r="G11" s="47"/>
      <c r="H11" s="46">
        <v>15</v>
      </c>
      <c r="I11" s="47"/>
      <c r="J11" s="44"/>
      <c r="K11" s="46">
        <f t="shared" si="2"/>
        <v>97</v>
      </c>
      <c r="L11" s="46">
        <v>0</v>
      </c>
      <c r="M11" s="50">
        <f t="shared" si="3"/>
        <v>0</v>
      </c>
    </row>
    <row r="12" spans="1:13" ht="31.2">
      <c r="A12" s="44" t="s">
        <v>194</v>
      </c>
      <c r="B12" s="44" t="s">
        <v>14</v>
      </c>
      <c r="C12" s="44" t="s">
        <v>14</v>
      </c>
      <c r="D12" s="45">
        <v>442</v>
      </c>
      <c r="E12" s="46">
        <v>0</v>
      </c>
      <c r="F12" s="82">
        <f t="shared" si="1"/>
        <v>0</v>
      </c>
      <c r="G12" s="47"/>
      <c r="H12" s="46">
        <v>5</v>
      </c>
      <c r="I12" s="47"/>
      <c r="J12" s="44"/>
      <c r="K12" s="46">
        <f t="shared" si="2"/>
        <v>-5</v>
      </c>
      <c r="L12" s="46">
        <f t="shared" si="4"/>
        <v>5</v>
      </c>
      <c r="M12" s="50">
        <f t="shared" si="3"/>
        <v>2210</v>
      </c>
    </row>
    <row r="13" spans="1:13" ht="31.2">
      <c r="A13" s="44" t="s">
        <v>195</v>
      </c>
      <c r="B13" s="44" t="s">
        <v>14</v>
      </c>
      <c r="C13" s="44" t="s">
        <v>14</v>
      </c>
      <c r="D13" s="45">
        <v>15.34</v>
      </c>
      <c r="E13" s="46">
        <v>22</v>
      </c>
      <c r="F13" s="82">
        <f t="shared" si="1"/>
        <v>337.48</v>
      </c>
      <c r="G13" s="47"/>
      <c r="H13" s="46">
        <v>200</v>
      </c>
      <c r="I13" s="47"/>
      <c r="J13" s="44"/>
      <c r="K13" s="46">
        <f t="shared" si="2"/>
        <v>-178</v>
      </c>
      <c r="L13" s="46">
        <f t="shared" si="4"/>
        <v>178</v>
      </c>
      <c r="M13" s="50">
        <f t="shared" si="3"/>
        <v>2730.52</v>
      </c>
    </row>
    <row r="14" spans="1:13" ht="31.2">
      <c r="A14" s="44" t="s">
        <v>196</v>
      </c>
      <c r="B14" s="44" t="s">
        <v>14</v>
      </c>
      <c r="C14" s="44" t="s">
        <v>14</v>
      </c>
      <c r="D14" s="45">
        <v>9.81</v>
      </c>
      <c r="E14" s="46">
        <v>100</v>
      </c>
      <c r="F14" s="82">
        <f t="shared" si="1"/>
        <v>981</v>
      </c>
      <c r="G14" s="47"/>
      <c r="H14" s="46">
        <v>200</v>
      </c>
      <c r="I14" s="47"/>
      <c r="J14" s="44"/>
      <c r="K14" s="46">
        <f t="shared" si="2"/>
        <v>-100</v>
      </c>
      <c r="L14" s="46">
        <f t="shared" si="4"/>
        <v>100</v>
      </c>
      <c r="M14" s="50">
        <f t="shared" si="3"/>
        <v>981</v>
      </c>
    </row>
    <row r="15" spans="1:13" ht="31.2">
      <c r="A15" s="44" t="s">
        <v>197</v>
      </c>
      <c r="B15" s="44" t="s">
        <v>14</v>
      </c>
      <c r="C15" s="44" t="s">
        <v>14</v>
      </c>
      <c r="D15" s="45">
        <v>11.8</v>
      </c>
      <c r="E15" s="46">
        <v>0</v>
      </c>
      <c r="F15" s="82">
        <f t="shared" si="1"/>
        <v>0</v>
      </c>
      <c r="G15" s="47"/>
      <c r="H15" s="46">
        <v>200</v>
      </c>
      <c r="I15" s="47"/>
      <c r="J15" s="44"/>
      <c r="K15" s="46">
        <f t="shared" si="2"/>
        <v>-200</v>
      </c>
      <c r="L15" s="46">
        <f t="shared" si="4"/>
        <v>200</v>
      </c>
      <c r="M15" s="50">
        <f t="shared" si="3"/>
        <v>2360</v>
      </c>
    </row>
    <row r="16" spans="1:13" ht="31.2">
      <c r="A16" s="44" t="s">
        <v>198</v>
      </c>
      <c r="B16" s="44" t="s">
        <v>14</v>
      </c>
      <c r="C16" s="44" t="s">
        <v>14</v>
      </c>
      <c r="D16" s="45">
        <v>2.4500000000000002</v>
      </c>
      <c r="E16" s="46">
        <v>270</v>
      </c>
      <c r="F16" s="82">
        <f t="shared" si="1"/>
        <v>661.5</v>
      </c>
      <c r="G16" s="47"/>
      <c r="H16" s="46">
        <v>200</v>
      </c>
      <c r="I16" s="47"/>
      <c r="J16" s="44"/>
      <c r="K16" s="46">
        <f t="shared" si="2"/>
        <v>70</v>
      </c>
      <c r="L16" s="46">
        <v>0</v>
      </c>
      <c r="M16" s="50">
        <f t="shared" si="3"/>
        <v>0</v>
      </c>
    </row>
    <row r="17" spans="1:13" ht="31.2">
      <c r="A17" s="44" t="s">
        <v>199</v>
      </c>
      <c r="B17" s="44" t="s">
        <v>14</v>
      </c>
      <c r="C17" s="44" t="s">
        <v>14</v>
      </c>
      <c r="D17" s="45">
        <v>3.68</v>
      </c>
      <c r="E17" s="46">
        <v>0</v>
      </c>
      <c r="F17" s="82">
        <f t="shared" si="1"/>
        <v>0</v>
      </c>
      <c r="G17" s="47"/>
      <c r="H17" s="46">
        <v>200</v>
      </c>
      <c r="I17" s="47"/>
      <c r="J17" s="44"/>
      <c r="K17" s="46">
        <f t="shared" si="2"/>
        <v>-200</v>
      </c>
      <c r="L17" s="46">
        <f t="shared" ref="L17:L28" si="5">H17-E17</f>
        <v>200</v>
      </c>
      <c r="M17" s="50">
        <f t="shared" si="3"/>
        <v>736</v>
      </c>
    </row>
    <row r="18" spans="1:13" ht="31.2">
      <c r="A18" s="44" t="s">
        <v>200</v>
      </c>
      <c r="B18" s="44" t="s">
        <v>14</v>
      </c>
      <c r="C18" s="44" t="s">
        <v>14</v>
      </c>
      <c r="D18" s="45">
        <v>2.36</v>
      </c>
      <c r="E18" s="46">
        <v>0</v>
      </c>
      <c r="F18" s="82">
        <f t="shared" si="1"/>
        <v>0</v>
      </c>
      <c r="G18" s="47"/>
      <c r="H18" s="46">
        <v>200</v>
      </c>
      <c r="I18" s="47"/>
      <c r="J18" s="44"/>
      <c r="K18" s="46">
        <f t="shared" si="2"/>
        <v>-200</v>
      </c>
      <c r="L18" s="46">
        <f t="shared" si="5"/>
        <v>200</v>
      </c>
      <c r="M18" s="50">
        <f t="shared" si="3"/>
        <v>472</v>
      </c>
    </row>
    <row r="19" spans="1:13" ht="31.2">
      <c r="A19" s="44" t="s">
        <v>201</v>
      </c>
      <c r="B19" s="44" t="s">
        <v>14</v>
      </c>
      <c r="C19" s="44" t="s">
        <v>14</v>
      </c>
      <c r="D19" s="45">
        <v>19.63</v>
      </c>
      <c r="E19" s="46">
        <v>75</v>
      </c>
      <c r="F19" s="82">
        <f t="shared" si="1"/>
        <v>1472.25</v>
      </c>
      <c r="G19" s="47"/>
      <c r="H19" s="46">
        <v>200</v>
      </c>
      <c r="I19" s="47"/>
      <c r="J19" s="44"/>
      <c r="K19" s="46">
        <f t="shared" si="2"/>
        <v>-125</v>
      </c>
      <c r="L19" s="46">
        <f t="shared" si="5"/>
        <v>125</v>
      </c>
      <c r="M19" s="50">
        <f t="shared" si="3"/>
        <v>2453.75</v>
      </c>
    </row>
    <row r="20" spans="1:13" ht="31.2">
      <c r="A20" s="44" t="s">
        <v>202</v>
      </c>
      <c r="B20" s="44" t="s">
        <v>14</v>
      </c>
      <c r="C20" s="44" t="s">
        <v>14</v>
      </c>
      <c r="D20" s="45">
        <v>2.4500000000000002</v>
      </c>
      <c r="E20" s="46">
        <v>0</v>
      </c>
      <c r="F20" s="82">
        <f t="shared" si="1"/>
        <v>0</v>
      </c>
      <c r="G20" s="47"/>
      <c r="H20" s="46">
        <v>200</v>
      </c>
      <c r="I20" s="47"/>
      <c r="J20" s="44"/>
      <c r="K20" s="46">
        <f t="shared" si="2"/>
        <v>-200</v>
      </c>
      <c r="L20" s="46">
        <f t="shared" si="5"/>
        <v>200</v>
      </c>
      <c r="M20" s="50">
        <f t="shared" si="3"/>
        <v>490</v>
      </c>
    </row>
    <row r="21" spans="1:13" ht="31.2">
      <c r="A21" s="44" t="s">
        <v>203</v>
      </c>
      <c r="B21" s="44" t="s">
        <v>14</v>
      </c>
      <c r="C21" s="44" t="s">
        <v>14</v>
      </c>
      <c r="D21" s="45">
        <v>19.63</v>
      </c>
      <c r="E21" s="46">
        <v>0</v>
      </c>
      <c r="F21" s="82">
        <f t="shared" si="1"/>
        <v>0</v>
      </c>
      <c r="G21" s="47"/>
      <c r="H21" s="46">
        <v>200</v>
      </c>
      <c r="I21" s="47"/>
      <c r="J21" s="44"/>
      <c r="K21" s="46">
        <f t="shared" si="2"/>
        <v>-200</v>
      </c>
      <c r="L21" s="46">
        <f t="shared" si="5"/>
        <v>200</v>
      </c>
      <c r="M21" s="50">
        <f t="shared" si="3"/>
        <v>3926</v>
      </c>
    </row>
    <row r="22" spans="1:13" ht="31.2">
      <c r="A22" s="44" t="s">
        <v>204</v>
      </c>
      <c r="B22" s="44" t="s">
        <v>14</v>
      </c>
      <c r="C22" s="44" t="s">
        <v>14</v>
      </c>
      <c r="D22" s="45">
        <v>16.52</v>
      </c>
      <c r="E22" s="46">
        <v>37</v>
      </c>
      <c r="F22" s="82">
        <f t="shared" si="1"/>
        <v>611.24</v>
      </c>
      <c r="G22" s="47"/>
      <c r="H22" s="46">
        <v>200</v>
      </c>
      <c r="I22" s="47"/>
      <c r="J22" s="44"/>
      <c r="K22" s="46">
        <f t="shared" si="2"/>
        <v>-163</v>
      </c>
      <c r="L22" s="46">
        <f t="shared" si="5"/>
        <v>163</v>
      </c>
      <c r="M22" s="50">
        <f t="shared" si="3"/>
        <v>2692.76</v>
      </c>
    </row>
    <row r="23" spans="1:13" ht="31.2">
      <c r="A23" s="44" t="s">
        <v>205</v>
      </c>
      <c r="B23" s="44" t="s">
        <v>14</v>
      </c>
      <c r="C23" s="44" t="s">
        <v>14</v>
      </c>
      <c r="D23" s="45">
        <v>8.26</v>
      </c>
      <c r="E23" s="46">
        <v>0</v>
      </c>
      <c r="F23" s="82">
        <f t="shared" si="1"/>
        <v>0</v>
      </c>
      <c r="G23" s="47"/>
      <c r="H23" s="46">
        <v>200</v>
      </c>
      <c r="I23" s="47"/>
      <c r="J23" s="44"/>
      <c r="K23" s="46">
        <f t="shared" si="2"/>
        <v>-200</v>
      </c>
      <c r="L23" s="46">
        <f t="shared" si="5"/>
        <v>200</v>
      </c>
      <c r="M23" s="50">
        <f t="shared" si="3"/>
        <v>1652</v>
      </c>
    </row>
    <row r="24" spans="1:13" ht="31.2">
      <c r="A24" s="44" t="s">
        <v>206</v>
      </c>
      <c r="B24" s="44" t="s">
        <v>14</v>
      </c>
      <c r="C24" s="44" t="s">
        <v>14</v>
      </c>
      <c r="D24" s="45">
        <v>15.34</v>
      </c>
      <c r="E24" s="46">
        <v>22</v>
      </c>
      <c r="F24" s="82">
        <f t="shared" si="1"/>
        <v>337.48</v>
      </c>
      <c r="G24" s="47"/>
      <c r="H24" s="46">
        <v>200</v>
      </c>
      <c r="I24" s="47"/>
      <c r="J24" s="44"/>
      <c r="K24" s="46">
        <f t="shared" si="2"/>
        <v>-178</v>
      </c>
      <c r="L24" s="46">
        <f t="shared" si="5"/>
        <v>178</v>
      </c>
      <c r="M24" s="50">
        <f t="shared" si="3"/>
        <v>2730.52</v>
      </c>
    </row>
    <row r="25" spans="1:13" ht="31.2">
      <c r="A25" s="44" t="s">
        <v>207</v>
      </c>
      <c r="B25" s="44" t="s">
        <v>14</v>
      </c>
      <c r="C25" s="44" t="s">
        <v>14</v>
      </c>
      <c r="D25" s="45">
        <v>4.72</v>
      </c>
      <c r="E25" s="46">
        <v>62</v>
      </c>
      <c r="F25" s="82">
        <f t="shared" si="1"/>
        <v>292.64</v>
      </c>
      <c r="G25" s="47"/>
      <c r="H25" s="46">
        <v>200</v>
      </c>
      <c r="I25" s="47"/>
      <c r="J25" s="44"/>
      <c r="K25" s="46">
        <f t="shared" si="2"/>
        <v>-138</v>
      </c>
      <c r="L25" s="46">
        <f t="shared" si="5"/>
        <v>138</v>
      </c>
      <c r="M25" s="50">
        <f t="shared" si="3"/>
        <v>651.36</v>
      </c>
    </row>
    <row r="26" spans="1:13" ht="31.2">
      <c r="A26" s="44" t="s">
        <v>208</v>
      </c>
      <c r="B26" s="44" t="s">
        <v>14</v>
      </c>
      <c r="C26" s="44" t="s">
        <v>14</v>
      </c>
      <c r="D26" s="45">
        <v>47.2</v>
      </c>
      <c r="E26" s="46">
        <v>15</v>
      </c>
      <c r="F26" s="82">
        <f t="shared" si="1"/>
        <v>708</v>
      </c>
      <c r="G26" s="47"/>
      <c r="H26" s="46">
        <v>200</v>
      </c>
      <c r="I26" s="47"/>
      <c r="J26" s="44"/>
      <c r="K26" s="46">
        <f t="shared" si="2"/>
        <v>-185</v>
      </c>
      <c r="L26" s="46">
        <f t="shared" si="5"/>
        <v>185</v>
      </c>
      <c r="M26" s="50">
        <f t="shared" si="3"/>
        <v>8732</v>
      </c>
    </row>
    <row r="27" spans="1:13" ht="31.2">
      <c r="A27" s="44" t="s">
        <v>209</v>
      </c>
      <c r="B27" s="44" t="s">
        <v>14</v>
      </c>
      <c r="C27" s="44" t="s">
        <v>14</v>
      </c>
      <c r="D27" s="45">
        <v>16.52</v>
      </c>
      <c r="E27" s="46">
        <v>37</v>
      </c>
      <c r="F27" s="82">
        <f t="shared" si="1"/>
        <v>611.24</v>
      </c>
      <c r="G27" s="47"/>
      <c r="H27" s="46">
        <v>200</v>
      </c>
      <c r="I27" s="47"/>
      <c r="J27" s="44"/>
      <c r="K27" s="46">
        <f t="shared" si="2"/>
        <v>-163</v>
      </c>
      <c r="L27" s="46">
        <f t="shared" si="5"/>
        <v>163</v>
      </c>
      <c r="M27" s="50">
        <f t="shared" si="3"/>
        <v>2692.76</v>
      </c>
    </row>
    <row r="28" spans="1:13" ht="31.2">
      <c r="A28" s="44" t="s">
        <v>210</v>
      </c>
      <c r="B28" s="44" t="s">
        <v>14</v>
      </c>
      <c r="C28" s="44" t="s">
        <v>14</v>
      </c>
      <c r="D28" s="45">
        <v>155.76</v>
      </c>
      <c r="E28" s="46">
        <v>2</v>
      </c>
      <c r="F28" s="82">
        <f t="shared" si="1"/>
        <v>311.52</v>
      </c>
      <c r="G28" s="47"/>
      <c r="H28" s="46">
        <v>20</v>
      </c>
      <c r="I28" s="47"/>
      <c r="J28" s="44"/>
      <c r="K28" s="46">
        <f t="shared" si="2"/>
        <v>-18</v>
      </c>
      <c r="L28" s="46">
        <f t="shared" si="5"/>
        <v>18</v>
      </c>
      <c r="M28" s="50">
        <f t="shared" si="3"/>
        <v>2803.68</v>
      </c>
    </row>
    <row r="29" spans="1:13" ht="31.2">
      <c r="A29" s="44" t="s">
        <v>211</v>
      </c>
      <c r="B29" s="44" t="s">
        <v>14</v>
      </c>
      <c r="C29" s="44" t="s">
        <v>14</v>
      </c>
      <c r="D29" s="45">
        <v>299.72000000000003</v>
      </c>
      <c r="E29" s="46">
        <v>44</v>
      </c>
      <c r="F29" s="82">
        <f t="shared" si="1"/>
        <v>13187.68</v>
      </c>
      <c r="G29" s="47"/>
      <c r="H29" s="46">
        <v>20</v>
      </c>
      <c r="I29" s="47"/>
      <c r="J29" s="44"/>
      <c r="K29" s="46">
        <f t="shared" si="2"/>
        <v>24</v>
      </c>
      <c r="L29" s="46">
        <v>0</v>
      </c>
      <c r="M29" s="50">
        <f t="shared" si="3"/>
        <v>0</v>
      </c>
    </row>
    <row r="30" spans="1:13" ht="31.2">
      <c r="A30" s="44" t="s">
        <v>212</v>
      </c>
      <c r="B30" s="44" t="s">
        <v>14</v>
      </c>
      <c r="C30" s="44" t="s">
        <v>14</v>
      </c>
      <c r="D30" s="45">
        <v>134.99</v>
      </c>
      <c r="E30" s="46">
        <v>22</v>
      </c>
      <c r="F30" s="82">
        <f t="shared" si="1"/>
        <v>2969.78</v>
      </c>
      <c r="G30" s="47"/>
      <c r="H30" s="46">
        <v>20</v>
      </c>
      <c r="I30" s="47"/>
      <c r="J30" s="44"/>
      <c r="K30" s="46">
        <f t="shared" si="2"/>
        <v>2</v>
      </c>
      <c r="L30" s="46">
        <v>0</v>
      </c>
      <c r="M30" s="50">
        <f t="shared" si="3"/>
        <v>0</v>
      </c>
    </row>
    <row r="31" spans="1:13" ht="31.2">
      <c r="A31" s="44" t="s">
        <v>213</v>
      </c>
      <c r="B31" s="44" t="s">
        <v>14</v>
      </c>
      <c r="C31" s="44" t="s">
        <v>14</v>
      </c>
      <c r="D31" s="45">
        <v>271.60000000000002</v>
      </c>
      <c r="E31" s="46">
        <v>0</v>
      </c>
      <c r="F31" s="82">
        <f t="shared" si="1"/>
        <v>0</v>
      </c>
      <c r="G31" s="47"/>
      <c r="H31" s="46">
        <v>20</v>
      </c>
      <c r="I31" s="47"/>
      <c r="J31" s="44"/>
      <c r="K31" s="46">
        <f t="shared" si="2"/>
        <v>-20</v>
      </c>
      <c r="L31" s="46">
        <f t="shared" ref="L31:L33" si="6">H31-E31</f>
        <v>20</v>
      </c>
      <c r="M31" s="50">
        <f t="shared" si="3"/>
        <v>5432</v>
      </c>
    </row>
    <row r="32" spans="1:13" ht="31.2">
      <c r="A32" s="44" t="s">
        <v>214</v>
      </c>
      <c r="B32" s="44" t="s">
        <v>14</v>
      </c>
      <c r="C32" s="44" t="s">
        <v>14</v>
      </c>
      <c r="D32" s="45">
        <v>572.29999999999995</v>
      </c>
      <c r="E32" s="46">
        <v>0</v>
      </c>
      <c r="F32" s="82">
        <f t="shared" si="1"/>
        <v>0</v>
      </c>
      <c r="G32" s="47"/>
      <c r="H32" s="46">
        <v>20</v>
      </c>
      <c r="I32" s="47"/>
      <c r="J32" s="44"/>
      <c r="K32" s="46">
        <f t="shared" si="2"/>
        <v>-20</v>
      </c>
      <c r="L32" s="46">
        <f t="shared" si="6"/>
        <v>20</v>
      </c>
      <c r="M32" s="50">
        <f t="shared" si="3"/>
        <v>11446</v>
      </c>
    </row>
    <row r="33" spans="1:13" ht="31.2">
      <c r="A33" s="44" t="s">
        <v>215</v>
      </c>
      <c r="B33" s="44" t="s">
        <v>14</v>
      </c>
      <c r="C33" s="44" t="s">
        <v>14</v>
      </c>
      <c r="D33" s="45">
        <v>356.36</v>
      </c>
      <c r="E33" s="46">
        <v>0</v>
      </c>
      <c r="F33" s="82">
        <f t="shared" si="1"/>
        <v>0</v>
      </c>
      <c r="G33" s="47"/>
      <c r="H33" s="46">
        <v>20</v>
      </c>
      <c r="I33" s="47"/>
      <c r="J33" s="44"/>
      <c r="K33" s="46">
        <f t="shared" si="2"/>
        <v>-20</v>
      </c>
      <c r="L33" s="46">
        <f t="shared" si="6"/>
        <v>20</v>
      </c>
      <c r="M33" s="50">
        <f t="shared" si="3"/>
        <v>7127.2</v>
      </c>
    </row>
    <row r="34" spans="1:13" ht="31.2">
      <c r="A34" s="44" t="s">
        <v>216</v>
      </c>
      <c r="B34" s="44" t="s">
        <v>14</v>
      </c>
      <c r="C34" s="44" t="s">
        <v>14</v>
      </c>
      <c r="D34" s="45">
        <v>475.54</v>
      </c>
      <c r="E34" s="46">
        <v>22</v>
      </c>
      <c r="F34" s="82">
        <f t="shared" si="1"/>
        <v>10461.879999999999</v>
      </c>
      <c r="G34" s="47"/>
      <c r="H34" s="46">
        <v>20</v>
      </c>
      <c r="I34" s="47"/>
      <c r="J34" s="44"/>
      <c r="K34" s="46">
        <f t="shared" si="2"/>
        <v>2</v>
      </c>
      <c r="L34" s="46">
        <v>0</v>
      </c>
      <c r="M34" s="50">
        <f t="shared" si="3"/>
        <v>0</v>
      </c>
    </row>
    <row r="35" spans="1:13" ht="31.2">
      <c r="A35" s="44" t="s">
        <v>217</v>
      </c>
      <c r="B35" s="44" t="s">
        <v>14</v>
      </c>
      <c r="C35" s="44" t="s">
        <v>14</v>
      </c>
      <c r="D35" s="45">
        <v>661.95</v>
      </c>
      <c r="E35" s="46">
        <v>0</v>
      </c>
      <c r="F35" s="82">
        <f t="shared" si="1"/>
        <v>0</v>
      </c>
      <c r="G35" s="47"/>
      <c r="H35" s="46">
        <v>20</v>
      </c>
      <c r="I35" s="47"/>
      <c r="J35" s="44"/>
      <c r="K35" s="46">
        <f t="shared" si="2"/>
        <v>-20</v>
      </c>
      <c r="L35" s="46">
        <f t="shared" ref="L35:L49" si="7">H35-E35</f>
        <v>20</v>
      </c>
      <c r="M35" s="50">
        <f t="shared" si="3"/>
        <v>13239</v>
      </c>
    </row>
    <row r="36" spans="1:13" ht="31.2">
      <c r="A36" s="44" t="s">
        <v>218</v>
      </c>
      <c r="B36" s="44" t="s">
        <v>14</v>
      </c>
      <c r="C36" s="44" t="s">
        <v>14</v>
      </c>
      <c r="D36" s="45">
        <v>94.4</v>
      </c>
      <c r="E36" s="46">
        <v>0</v>
      </c>
      <c r="F36" s="82">
        <f t="shared" si="1"/>
        <v>0</v>
      </c>
      <c r="G36" s="47"/>
      <c r="H36" s="46">
        <v>20</v>
      </c>
      <c r="I36" s="47"/>
      <c r="J36" s="44"/>
      <c r="K36" s="46">
        <f t="shared" si="2"/>
        <v>-20</v>
      </c>
      <c r="L36" s="46">
        <f t="shared" si="7"/>
        <v>20</v>
      </c>
      <c r="M36" s="50">
        <f t="shared" si="3"/>
        <v>1888</v>
      </c>
    </row>
    <row r="37" spans="1:13" ht="31.2">
      <c r="A37" s="44" t="s">
        <v>219</v>
      </c>
      <c r="B37" s="44" t="s">
        <v>14</v>
      </c>
      <c r="C37" s="44" t="s">
        <v>14</v>
      </c>
      <c r="D37" s="45">
        <v>1010.76</v>
      </c>
      <c r="E37" s="46">
        <v>0</v>
      </c>
      <c r="F37" s="82">
        <f t="shared" si="1"/>
        <v>0</v>
      </c>
      <c r="G37" s="47"/>
      <c r="H37" s="46">
        <v>20</v>
      </c>
      <c r="I37" s="47"/>
      <c r="J37" s="44"/>
      <c r="K37" s="46">
        <f t="shared" si="2"/>
        <v>-20</v>
      </c>
      <c r="L37" s="46">
        <f t="shared" si="7"/>
        <v>20</v>
      </c>
      <c r="M37" s="50">
        <f t="shared" si="3"/>
        <v>20215.2</v>
      </c>
    </row>
    <row r="38" spans="1:13" ht="31.2">
      <c r="A38" s="44" t="s">
        <v>220</v>
      </c>
      <c r="B38" s="44" t="s">
        <v>14</v>
      </c>
      <c r="C38" s="44" t="s">
        <v>14</v>
      </c>
      <c r="D38" s="45">
        <v>326.86</v>
      </c>
      <c r="E38" s="46">
        <v>0</v>
      </c>
      <c r="F38" s="82">
        <f t="shared" si="1"/>
        <v>0</v>
      </c>
      <c r="G38" s="47"/>
      <c r="H38" s="46">
        <v>20</v>
      </c>
      <c r="I38" s="47"/>
      <c r="J38" s="44"/>
      <c r="K38" s="46">
        <f t="shared" si="2"/>
        <v>-20</v>
      </c>
      <c r="L38" s="46">
        <f t="shared" si="7"/>
        <v>20</v>
      </c>
      <c r="M38" s="50">
        <f t="shared" si="3"/>
        <v>6537.2</v>
      </c>
    </row>
    <row r="39" spans="1:13" ht="31.2">
      <c r="A39" s="44" t="s">
        <v>221</v>
      </c>
      <c r="B39" s="44" t="s">
        <v>14</v>
      </c>
      <c r="C39" s="44" t="s">
        <v>14</v>
      </c>
      <c r="D39" s="45">
        <v>25.07</v>
      </c>
      <c r="E39" s="46">
        <v>0</v>
      </c>
      <c r="F39" s="82">
        <f t="shared" si="1"/>
        <v>0</v>
      </c>
      <c r="G39" s="47"/>
      <c r="H39" s="46">
        <v>100</v>
      </c>
      <c r="I39" s="47"/>
      <c r="J39" s="44"/>
      <c r="K39" s="46">
        <f t="shared" si="2"/>
        <v>-100</v>
      </c>
      <c r="L39" s="46">
        <f t="shared" si="7"/>
        <v>100</v>
      </c>
      <c r="M39" s="50">
        <f t="shared" si="3"/>
        <v>2507</v>
      </c>
    </row>
    <row r="40" spans="1:13" ht="31.2">
      <c r="A40" s="44" t="s">
        <v>222</v>
      </c>
      <c r="B40" s="44" t="s">
        <v>14</v>
      </c>
      <c r="C40" s="44" t="s">
        <v>14</v>
      </c>
      <c r="D40" s="45">
        <v>3.54</v>
      </c>
      <c r="E40" s="46">
        <v>0</v>
      </c>
      <c r="F40" s="82">
        <f t="shared" si="1"/>
        <v>0</v>
      </c>
      <c r="G40" s="47"/>
      <c r="H40" s="46">
        <v>100</v>
      </c>
      <c r="I40" s="47"/>
      <c r="J40" s="44"/>
      <c r="K40" s="46">
        <f t="shared" si="2"/>
        <v>-100</v>
      </c>
      <c r="L40" s="46">
        <f t="shared" si="7"/>
        <v>100</v>
      </c>
      <c r="M40" s="50">
        <f t="shared" si="3"/>
        <v>354</v>
      </c>
    </row>
    <row r="41" spans="1:13" ht="31.2">
      <c r="A41" s="44" t="s">
        <v>223</v>
      </c>
      <c r="B41" s="44" t="s">
        <v>14</v>
      </c>
      <c r="C41" s="44" t="s">
        <v>14</v>
      </c>
      <c r="D41" s="45">
        <v>1.77</v>
      </c>
      <c r="E41" s="46">
        <v>100</v>
      </c>
      <c r="F41" s="82">
        <f t="shared" si="1"/>
        <v>177</v>
      </c>
      <c r="G41" s="47"/>
      <c r="H41" s="46">
        <v>100</v>
      </c>
      <c r="I41" s="47"/>
      <c r="J41" s="44"/>
      <c r="K41" s="46">
        <f t="shared" si="2"/>
        <v>0</v>
      </c>
      <c r="L41" s="46">
        <f t="shared" si="7"/>
        <v>0</v>
      </c>
      <c r="M41" s="50">
        <f t="shared" si="3"/>
        <v>0</v>
      </c>
    </row>
    <row r="42" spans="1:13" ht="31.2">
      <c r="A42" s="44" t="s">
        <v>224</v>
      </c>
      <c r="B42" s="44" t="s">
        <v>14</v>
      </c>
      <c r="C42" s="44" t="s">
        <v>14</v>
      </c>
      <c r="D42" s="45">
        <v>27.14</v>
      </c>
      <c r="E42" s="46">
        <v>0</v>
      </c>
      <c r="F42" s="82">
        <f t="shared" si="1"/>
        <v>0</v>
      </c>
      <c r="G42" s="47"/>
      <c r="H42" s="46">
        <v>100</v>
      </c>
      <c r="I42" s="47"/>
      <c r="J42" s="44"/>
      <c r="K42" s="46">
        <f t="shared" si="2"/>
        <v>-100</v>
      </c>
      <c r="L42" s="46">
        <f t="shared" si="7"/>
        <v>100</v>
      </c>
      <c r="M42" s="50">
        <f t="shared" si="3"/>
        <v>2714</v>
      </c>
    </row>
    <row r="43" spans="1:13" ht="31.2">
      <c r="A43" s="44" t="s">
        <v>225</v>
      </c>
      <c r="B43" s="44" t="s">
        <v>14</v>
      </c>
      <c r="C43" s="44" t="s">
        <v>14</v>
      </c>
      <c r="D43" s="45">
        <v>5.9</v>
      </c>
      <c r="E43" s="46">
        <v>0</v>
      </c>
      <c r="F43" s="82">
        <f t="shared" si="1"/>
        <v>0</v>
      </c>
      <c r="G43" s="47"/>
      <c r="H43" s="46">
        <v>100</v>
      </c>
      <c r="I43" s="47"/>
      <c r="J43" s="44"/>
      <c r="K43" s="46">
        <f t="shared" si="2"/>
        <v>-100</v>
      </c>
      <c r="L43" s="46">
        <f t="shared" si="7"/>
        <v>100</v>
      </c>
      <c r="M43" s="50">
        <f t="shared" si="3"/>
        <v>590</v>
      </c>
    </row>
    <row r="44" spans="1:13" ht="31.2">
      <c r="A44" s="44" t="s">
        <v>226</v>
      </c>
      <c r="B44" s="44" t="s">
        <v>14</v>
      </c>
      <c r="C44" s="44" t="s">
        <v>14</v>
      </c>
      <c r="D44" s="45">
        <v>3.68</v>
      </c>
      <c r="E44" s="46">
        <v>50</v>
      </c>
      <c r="F44" s="82">
        <f t="shared" si="1"/>
        <v>184</v>
      </c>
      <c r="G44" s="47"/>
      <c r="H44" s="46">
        <v>100</v>
      </c>
      <c r="I44" s="47"/>
      <c r="J44" s="44"/>
      <c r="K44" s="46">
        <f t="shared" si="2"/>
        <v>-50</v>
      </c>
      <c r="L44" s="46">
        <f t="shared" si="7"/>
        <v>50</v>
      </c>
      <c r="M44" s="50">
        <f t="shared" si="3"/>
        <v>184</v>
      </c>
    </row>
    <row r="45" spans="1:13" ht="31.2">
      <c r="A45" s="44" t="s">
        <v>227</v>
      </c>
      <c r="B45" s="44" t="s">
        <v>14</v>
      </c>
      <c r="C45" s="44" t="s">
        <v>14</v>
      </c>
      <c r="D45" s="45">
        <v>1.18</v>
      </c>
      <c r="E45" s="46">
        <v>0</v>
      </c>
      <c r="F45" s="82">
        <f t="shared" si="1"/>
        <v>0</v>
      </c>
      <c r="G45" s="47"/>
      <c r="H45" s="46">
        <v>100</v>
      </c>
      <c r="I45" s="47"/>
      <c r="J45" s="44"/>
      <c r="K45" s="46">
        <f t="shared" si="2"/>
        <v>-100</v>
      </c>
      <c r="L45" s="46">
        <f t="shared" si="7"/>
        <v>100</v>
      </c>
      <c r="M45" s="50">
        <f t="shared" si="3"/>
        <v>118</v>
      </c>
    </row>
    <row r="46" spans="1:13" ht="31.2">
      <c r="A46" s="44" t="s">
        <v>228</v>
      </c>
      <c r="B46" s="44" t="s">
        <v>14</v>
      </c>
      <c r="C46" s="44" t="s">
        <v>14</v>
      </c>
      <c r="D46" s="45">
        <v>1.18</v>
      </c>
      <c r="E46" s="46">
        <v>100</v>
      </c>
      <c r="F46" s="82">
        <f t="shared" si="1"/>
        <v>118</v>
      </c>
      <c r="G46" s="47"/>
      <c r="H46" s="46">
        <v>100</v>
      </c>
      <c r="I46" s="47"/>
      <c r="J46" s="44"/>
      <c r="K46" s="46">
        <f t="shared" si="2"/>
        <v>0</v>
      </c>
      <c r="L46" s="46">
        <f t="shared" si="7"/>
        <v>0</v>
      </c>
      <c r="M46" s="50">
        <f t="shared" si="3"/>
        <v>0</v>
      </c>
    </row>
    <row r="47" spans="1:13" ht="31.2">
      <c r="A47" s="44" t="s">
        <v>229</v>
      </c>
      <c r="B47" s="44" t="s">
        <v>14</v>
      </c>
      <c r="C47" s="44" t="s">
        <v>14</v>
      </c>
      <c r="D47" s="45">
        <v>1.18</v>
      </c>
      <c r="E47" s="46">
        <v>0</v>
      </c>
      <c r="F47" s="82">
        <f t="shared" si="1"/>
        <v>0</v>
      </c>
      <c r="G47" s="47"/>
      <c r="H47" s="46">
        <v>100</v>
      </c>
      <c r="I47" s="47"/>
      <c r="J47" s="44"/>
      <c r="K47" s="46">
        <f t="shared" si="2"/>
        <v>-100</v>
      </c>
      <c r="L47" s="46">
        <f t="shared" si="7"/>
        <v>100</v>
      </c>
      <c r="M47" s="50">
        <f t="shared" si="3"/>
        <v>118</v>
      </c>
    </row>
    <row r="48" spans="1:13" ht="31.2">
      <c r="A48" s="44" t="s">
        <v>230</v>
      </c>
      <c r="B48" s="44" t="s">
        <v>14</v>
      </c>
      <c r="C48" s="44" t="s">
        <v>14</v>
      </c>
      <c r="D48" s="45">
        <v>1.18</v>
      </c>
      <c r="E48" s="46">
        <v>0</v>
      </c>
      <c r="F48" s="82">
        <f t="shared" si="1"/>
        <v>0</v>
      </c>
      <c r="G48" s="47"/>
      <c r="H48" s="46">
        <v>100</v>
      </c>
      <c r="I48" s="47"/>
      <c r="J48" s="44"/>
      <c r="K48" s="46">
        <f t="shared" si="2"/>
        <v>-100</v>
      </c>
      <c r="L48" s="46">
        <f t="shared" si="7"/>
        <v>100</v>
      </c>
      <c r="M48" s="50">
        <f t="shared" si="3"/>
        <v>118</v>
      </c>
    </row>
    <row r="49" spans="1:13" ht="31.2">
      <c r="A49" s="44" t="s">
        <v>231</v>
      </c>
      <c r="B49" s="44" t="s">
        <v>14</v>
      </c>
      <c r="C49" s="44" t="s">
        <v>14</v>
      </c>
      <c r="D49" s="45">
        <v>18.88</v>
      </c>
      <c r="E49" s="46">
        <v>15</v>
      </c>
      <c r="F49" s="82">
        <f t="shared" si="1"/>
        <v>283.2</v>
      </c>
      <c r="G49" s="47"/>
      <c r="H49" s="46">
        <v>100</v>
      </c>
      <c r="I49" s="47"/>
      <c r="J49" s="44"/>
      <c r="K49" s="46">
        <f t="shared" si="2"/>
        <v>-85</v>
      </c>
      <c r="L49" s="46">
        <f t="shared" si="7"/>
        <v>85</v>
      </c>
      <c r="M49" s="50">
        <f t="shared" si="3"/>
        <v>1604.8</v>
      </c>
    </row>
    <row r="50" spans="1:13" ht="15" customHeight="1">
      <c r="A50" s="48"/>
      <c r="B50" s="48"/>
      <c r="C50" s="48"/>
      <c r="D50" s="48"/>
      <c r="E50" s="48"/>
      <c r="F50" s="78">
        <f>SUM(F2:F49)</f>
        <v>178808.05</v>
      </c>
      <c r="G50" s="48"/>
      <c r="H50" s="48"/>
      <c r="I50" s="48"/>
      <c r="J50" s="48"/>
      <c r="K50" s="48"/>
      <c r="L50" s="48"/>
      <c r="M50" s="78">
        <f>SUM(M2:M49)</f>
        <v>138306.75</v>
      </c>
    </row>
  </sheetData>
  <printOptions gridLines="1"/>
  <pageMargins left="0.23622047244094499" right="0.23622047244094499" top="0.74803149606299202" bottom="0.62" header="0.31496062992126" footer="0.31496062992126"/>
  <pageSetup paperSize="9" scale="90" orientation="landscape" r:id="rId1"/>
  <headerFooter>
    <oddHeader>&amp;C&amp;F
&amp;A</oddHeader>
    <oddFooter>&amp;CPage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58"/>
  <sheetViews>
    <sheetView view="pageBreakPreview" zoomScaleNormal="100" workbookViewId="0">
      <pane ySplit="1" topLeftCell="A2" activePane="bottomLeft" state="frozen"/>
      <selection pane="bottomLeft" sqref="A1:XFD1"/>
    </sheetView>
  </sheetViews>
  <sheetFormatPr defaultColWidth="9.109375" defaultRowHeight="15.6"/>
  <cols>
    <col min="1" max="1" width="36.88671875" style="43" customWidth="1"/>
    <col min="2" max="2" width="9.109375" style="43"/>
    <col min="3" max="3" width="14" style="43" customWidth="1"/>
    <col min="4" max="5" width="9.109375" style="43"/>
    <col min="6" max="6" width="9.6640625" style="43"/>
    <col min="7" max="9" width="9.109375" style="43"/>
    <col min="10" max="10" width="9.5546875" style="43"/>
    <col min="11" max="11" width="11.109375" style="43" customWidth="1"/>
    <col min="12" max="12" width="10.5546875" style="43" customWidth="1"/>
    <col min="13" max="13" width="9.109375" style="43" customWidth="1"/>
    <col min="14" max="16384" width="9.109375" style="43"/>
  </cols>
  <sheetData>
    <row r="1" spans="1:13" s="2" customFormat="1" ht="78" customHeight="1">
      <c r="A1" s="92" t="s">
        <v>0</v>
      </c>
      <c r="B1" s="92" t="s">
        <v>1</v>
      </c>
      <c r="C1" s="92" t="s">
        <v>2</v>
      </c>
      <c r="D1" s="93" t="s">
        <v>3</v>
      </c>
      <c r="E1" s="92" t="s">
        <v>4</v>
      </c>
      <c r="F1" s="92" t="s">
        <v>5</v>
      </c>
      <c r="G1" s="95" t="s">
        <v>6</v>
      </c>
      <c r="H1" s="95" t="s">
        <v>7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</row>
    <row r="2" spans="1:13" ht="31.2">
      <c r="A2" s="44" t="s">
        <v>232</v>
      </c>
      <c r="B2" s="44" t="s">
        <v>233</v>
      </c>
      <c r="C2" s="44" t="s">
        <v>234</v>
      </c>
      <c r="D2" s="45">
        <v>372</v>
      </c>
      <c r="E2" s="46">
        <v>23</v>
      </c>
      <c r="F2" s="46">
        <f>D2*E2</f>
        <v>8556</v>
      </c>
      <c r="G2" s="47"/>
      <c r="H2" s="46">
        <v>20</v>
      </c>
      <c r="I2" s="47"/>
      <c r="J2" s="44"/>
      <c r="K2" s="46">
        <f>E2+G2-H2-I2</f>
        <v>3</v>
      </c>
      <c r="L2" s="46">
        <v>0</v>
      </c>
      <c r="M2" s="50">
        <f>L2*D2</f>
        <v>0</v>
      </c>
    </row>
    <row r="3" spans="1:13" ht="40.049999999999997" customHeight="1">
      <c r="A3" s="44" t="s">
        <v>235</v>
      </c>
      <c r="B3" s="44" t="s">
        <v>233</v>
      </c>
      <c r="C3" s="44" t="s">
        <v>236</v>
      </c>
      <c r="D3" s="45">
        <v>26</v>
      </c>
      <c r="E3" s="46">
        <v>18</v>
      </c>
      <c r="F3" s="46">
        <f t="shared" ref="F3:F57" si="0">D3*E3</f>
        <v>468</v>
      </c>
      <c r="G3" s="47"/>
      <c r="H3" s="46">
        <v>20</v>
      </c>
      <c r="I3" s="47"/>
      <c r="J3" s="44"/>
      <c r="K3" s="46">
        <f t="shared" ref="K3:K34" si="1">E3+G3-H3-I3</f>
        <v>-2</v>
      </c>
      <c r="L3" s="46">
        <v>2</v>
      </c>
      <c r="M3" s="50">
        <f t="shared" ref="M3:M34" si="2">L3*D3</f>
        <v>52</v>
      </c>
    </row>
    <row r="4" spans="1:13" ht="31.2">
      <c r="A4" s="44" t="s">
        <v>237</v>
      </c>
      <c r="B4" s="44" t="s">
        <v>233</v>
      </c>
      <c r="C4" s="44" t="s">
        <v>234</v>
      </c>
      <c r="D4" s="45">
        <v>62</v>
      </c>
      <c r="E4" s="46">
        <v>17</v>
      </c>
      <c r="F4" s="46">
        <f t="shared" si="0"/>
        <v>1054</v>
      </c>
      <c r="G4" s="46"/>
      <c r="H4" s="46">
        <v>20</v>
      </c>
      <c r="I4" s="46"/>
      <c r="J4" s="44"/>
      <c r="K4" s="46">
        <f t="shared" si="1"/>
        <v>-3</v>
      </c>
      <c r="L4" s="46">
        <v>3</v>
      </c>
      <c r="M4" s="50">
        <f t="shared" si="2"/>
        <v>186</v>
      </c>
    </row>
    <row r="5" spans="1:13" ht="31.2">
      <c r="A5" s="44" t="s">
        <v>238</v>
      </c>
      <c r="B5" s="44" t="s">
        <v>233</v>
      </c>
      <c r="C5" s="44" t="s">
        <v>234</v>
      </c>
      <c r="D5" s="45">
        <v>31</v>
      </c>
      <c r="E5" s="46">
        <v>79</v>
      </c>
      <c r="F5" s="46">
        <f t="shared" si="0"/>
        <v>2449</v>
      </c>
      <c r="G5" s="47"/>
      <c r="H5" s="46">
        <v>100</v>
      </c>
      <c r="I5" s="46"/>
      <c r="J5" s="44"/>
      <c r="K5" s="46">
        <f t="shared" si="1"/>
        <v>-21</v>
      </c>
      <c r="L5" s="46">
        <v>21</v>
      </c>
      <c r="M5" s="50">
        <f t="shared" si="2"/>
        <v>651</v>
      </c>
    </row>
    <row r="6" spans="1:13" ht="31.2">
      <c r="A6" s="44" t="s">
        <v>239</v>
      </c>
      <c r="B6" s="44" t="s">
        <v>233</v>
      </c>
      <c r="C6" s="44" t="s">
        <v>234</v>
      </c>
      <c r="D6" s="45">
        <v>110</v>
      </c>
      <c r="E6" s="46">
        <v>10</v>
      </c>
      <c r="F6" s="46">
        <f t="shared" si="0"/>
        <v>1100</v>
      </c>
      <c r="G6" s="46"/>
      <c r="H6" s="46">
        <v>20</v>
      </c>
      <c r="I6" s="47"/>
      <c r="J6" s="44"/>
      <c r="K6" s="46">
        <f t="shared" si="1"/>
        <v>-10</v>
      </c>
      <c r="L6" s="46">
        <v>10</v>
      </c>
      <c r="M6" s="50">
        <f t="shared" si="2"/>
        <v>1100</v>
      </c>
    </row>
    <row r="7" spans="1:13" ht="46.8">
      <c r="A7" s="44" t="s">
        <v>240</v>
      </c>
      <c r="B7" s="44" t="s">
        <v>233</v>
      </c>
      <c r="C7" s="44" t="s">
        <v>234</v>
      </c>
      <c r="D7" s="45">
        <v>69</v>
      </c>
      <c r="E7" s="46">
        <v>7</v>
      </c>
      <c r="F7" s="46">
        <f t="shared" si="0"/>
        <v>483</v>
      </c>
      <c r="G7" s="46"/>
      <c r="H7" s="46">
        <v>50</v>
      </c>
      <c r="I7" s="47"/>
      <c r="J7" s="44"/>
      <c r="K7" s="46">
        <f t="shared" si="1"/>
        <v>-43</v>
      </c>
      <c r="L7" s="46">
        <v>43</v>
      </c>
      <c r="M7" s="50">
        <f t="shared" si="2"/>
        <v>2967</v>
      </c>
    </row>
    <row r="8" spans="1:13" ht="31.2">
      <c r="A8" s="44" t="s">
        <v>241</v>
      </c>
      <c r="B8" s="44" t="s">
        <v>233</v>
      </c>
      <c r="C8" s="44" t="s">
        <v>234</v>
      </c>
      <c r="D8" s="45">
        <v>53</v>
      </c>
      <c r="E8" s="46">
        <v>54</v>
      </c>
      <c r="F8" s="46">
        <f t="shared" si="0"/>
        <v>2862</v>
      </c>
      <c r="G8" s="47"/>
      <c r="H8" s="46">
        <v>50</v>
      </c>
      <c r="I8" s="47"/>
      <c r="J8" s="44"/>
      <c r="K8" s="46">
        <f t="shared" si="1"/>
        <v>4</v>
      </c>
      <c r="L8" s="46">
        <v>0</v>
      </c>
      <c r="M8" s="50">
        <f t="shared" si="2"/>
        <v>0</v>
      </c>
    </row>
    <row r="9" spans="1:13" ht="31.2">
      <c r="A9" s="44" t="s">
        <v>242</v>
      </c>
      <c r="B9" s="44" t="s">
        <v>233</v>
      </c>
      <c r="C9" s="44" t="s">
        <v>234</v>
      </c>
      <c r="D9" s="45">
        <v>70</v>
      </c>
      <c r="E9" s="46">
        <v>65</v>
      </c>
      <c r="F9" s="46">
        <f t="shared" si="0"/>
        <v>4550</v>
      </c>
      <c r="G9" s="47"/>
      <c r="H9" s="46">
        <v>20</v>
      </c>
      <c r="I9" s="46"/>
      <c r="J9" s="44"/>
      <c r="K9" s="46">
        <f t="shared" si="1"/>
        <v>45</v>
      </c>
      <c r="L9" s="46">
        <v>0</v>
      </c>
      <c r="M9" s="50">
        <f t="shared" si="2"/>
        <v>0</v>
      </c>
    </row>
    <row r="10" spans="1:13" ht="31.2">
      <c r="A10" s="44" t="s">
        <v>243</v>
      </c>
      <c r="B10" s="44" t="s">
        <v>233</v>
      </c>
      <c r="C10" s="44" t="s">
        <v>234</v>
      </c>
      <c r="D10" s="45">
        <v>33.659999999999997</v>
      </c>
      <c r="E10" s="46">
        <v>29</v>
      </c>
      <c r="F10" s="46">
        <f t="shared" si="0"/>
        <v>976.14</v>
      </c>
      <c r="G10" s="47"/>
      <c r="H10" s="46">
        <v>20</v>
      </c>
      <c r="I10" s="47"/>
      <c r="J10" s="44"/>
      <c r="K10" s="46">
        <f t="shared" si="1"/>
        <v>9</v>
      </c>
      <c r="L10" s="46">
        <v>0</v>
      </c>
      <c r="M10" s="50">
        <f t="shared" si="2"/>
        <v>0</v>
      </c>
    </row>
    <row r="11" spans="1:13" ht="31.2">
      <c r="A11" s="44" t="s">
        <v>244</v>
      </c>
      <c r="B11" s="44" t="s">
        <v>233</v>
      </c>
      <c r="C11" s="44" t="s">
        <v>245</v>
      </c>
      <c r="D11" s="45">
        <v>173.4</v>
      </c>
      <c r="E11" s="46">
        <v>20</v>
      </c>
      <c r="F11" s="46">
        <f t="shared" si="0"/>
        <v>3468</v>
      </c>
      <c r="G11" s="47"/>
      <c r="H11" s="46">
        <v>20</v>
      </c>
      <c r="I11" s="47"/>
      <c r="J11" s="44"/>
      <c r="K11" s="46">
        <f t="shared" si="1"/>
        <v>0</v>
      </c>
      <c r="L11" s="46">
        <v>0</v>
      </c>
      <c r="M11" s="50">
        <f t="shared" si="2"/>
        <v>0</v>
      </c>
    </row>
    <row r="12" spans="1:13" ht="31.2">
      <c r="A12" s="44" t="s">
        <v>246</v>
      </c>
      <c r="B12" s="44" t="s">
        <v>233</v>
      </c>
      <c r="C12" s="44" t="s">
        <v>245</v>
      </c>
      <c r="D12" s="45">
        <v>106.08</v>
      </c>
      <c r="E12" s="46">
        <v>20</v>
      </c>
      <c r="F12" s="46">
        <f t="shared" si="0"/>
        <v>2121.6</v>
      </c>
      <c r="G12" s="47"/>
      <c r="H12" s="46">
        <v>20</v>
      </c>
      <c r="I12" s="47"/>
      <c r="J12" s="44"/>
      <c r="K12" s="46">
        <f t="shared" si="1"/>
        <v>0</v>
      </c>
      <c r="L12" s="46">
        <v>0</v>
      </c>
      <c r="M12" s="50">
        <f t="shared" si="2"/>
        <v>0</v>
      </c>
    </row>
    <row r="13" spans="1:13" ht="31.2">
      <c r="A13" s="44" t="s">
        <v>247</v>
      </c>
      <c r="B13" s="44" t="s">
        <v>233</v>
      </c>
      <c r="C13" s="44" t="s">
        <v>245</v>
      </c>
      <c r="D13" s="45">
        <v>336</v>
      </c>
      <c r="E13" s="46">
        <v>31</v>
      </c>
      <c r="F13" s="46">
        <f t="shared" si="0"/>
        <v>10416</v>
      </c>
      <c r="G13" s="47"/>
      <c r="H13" s="46">
        <v>30</v>
      </c>
      <c r="I13" s="47"/>
      <c r="J13" s="44"/>
      <c r="K13" s="46">
        <f t="shared" si="1"/>
        <v>1</v>
      </c>
      <c r="L13" s="46">
        <v>0</v>
      </c>
      <c r="M13" s="50">
        <f t="shared" si="2"/>
        <v>0</v>
      </c>
    </row>
    <row r="14" spans="1:13" ht="31.2">
      <c r="A14" s="44" t="s">
        <v>248</v>
      </c>
      <c r="B14" s="44" t="s">
        <v>233</v>
      </c>
      <c r="C14" s="44" t="s">
        <v>249</v>
      </c>
      <c r="D14" s="45">
        <v>52</v>
      </c>
      <c r="E14" s="46">
        <v>39</v>
      </c>
      <c r="F14" s="46">
        <f t="shared" si="0"/>
        <v>2028</v>
      </c>
      <c r="G14" s="47"/>
      <c r="H14" s="46">
        <v>40</v>
      </c>
      <c r="I14" s="46"/>
      <c r="J14" s="44"/>
      <c r="K14" s="46">
        <f t="shared" si="1"/>
        <v>-1</v>
      </c>
      <c r="L14" s="46">
        <v>1</v>
      </c>
      <c r="M14" s="50">
        <f t="shared" si="2"/>
        <v>52</v>
      </c>
    </row>
    <row r="15" spans="1:13" ht="31.2">
      <c r="A15" s="44" t="s">
        <v>250</v>
      </c>
      <c r="B15" s="44" t="s">
        <v>233</v>
      </c>
      <c r="C15" s="44" t="s">
        <v>251</v>
      </c>
      <c r="D15" s="45">
        <v>8</v>
      </c>
      <c r="E15" s="46">
        <v>100</v>
      </c>
      <c r="F15" s="46">
        <f t="shared" si="0"/>
        <v>800</v>
      </c>
      <c r="G15" s="47"/>
      <c r="H15" s="46">
        <v>100</v>
      </c>
      <c r="I15" s="47"/>
      <c r="J15" s="44"/>
      <c r="K15" s="46">
        <f t="shared" si="1"/>
        <v>0</v>
      </c>
      <c r="L15" s="46">
        <v>0</v>
      </c>
      <c r="M15" s="50">
        <f t="shared" si="2"/>
        <v>0</v>
      </c>
    </row>
    <row r="16" spans="1:13" ht="31.2">
      <c r="A16" s="44" t="s">
        <v>252</v>
      </c>
      <c r="B16" s="44" t="s">
        <v>233</v>
      </c>
      <c r="C16" s="44" t="s">
        <v>253</v>
      </c>
      <c r="D16" s="45">
        <v>6.12</v>
      </c>
      <c r="E16" s="46">
        <v>199</v>
      </c>
      <c r="F16" s="46">
        <f t="shared" si="0"/>
        <v>1217.8800000000001</v>
      </c>
      <c r="G16" s="44"/>
      <c r="H16" s="46">
        <v>100</v>
      </c>
      <c r="I16" s="47"/>
      <c r="J16" s="44"/>
      <c r="K16" s="46">
        <f t="shared" si="1"/>
        <v>99</v>
      </c>
      <c r="L16" s="46">
        <v>0</v>
      </c>
      <c r="M16" s="50">
        <f t="shared" si="2"/>
        <v>0</v>
      </c>
    </row>
    <row r="17" spans="1:13" ht="31.2">
      <c r="A17" s="44" t="s">
        <v>254</v>
      </c>
      <c r="B17" s="44" t="s">
        <v>233</v>
      </c>
      <c r="C17" s="44" t="s">
        <v>253</v>
      </c>
      <c r="D17" s="45">
        <v>7.65</v>
      </c>
      <c r="E17" s="46">
        <v>412</v>
      </c>
      <c r="F17" s="46">
        <f t="shared" si="0"/>
        <v>3151.8</v>
      </c>
      <c r="G17" s="47"/>
      <c r="H17" s="46">
        <v>100</v>
      </c>
      <c r="I17" s="47"/>
      <c r="J17" s="44"/>
      <c r="K17" s="46">
        <f t="shared" si="1"/>
        <v>312</v>
      </c>
      <c r="L17" s="46">
        <v>0</v>
      </c>
      <c r="M17" s="50">
        <f t="shared" si="2"/>
        <v>0</v>
      </c>
    </row>
    <row r="18" spans="1:13" ht="46.8">
      <c r="A18" s="44" t="s">
        <v>255</v>
      </c>
      <c r="B18" s="44" t="s">
        <v>233</v>
      </c>
      <c r="C18" s="44" t="s">
        <v>256</v>
      </c>
      <c r="D18" s="45">
        <v>567</v>
      </c>
      <c r="E18" s="46">
        <v>25</v>
      </c>
      <c r="F18" s="46">
        <f t="shared" si="0"/>
        <v>14175</v>
      </c>
      <c r="G18" s="47"/>
      <c r="H18" s="46">
        <v>30</v>
      </c>
      <c r="I18" s="46"/>
      <c r="J18" s="44"/>
      <c r="K18" s="46">
        <f t="shared" si="1"/>
        <v>-5</v>
      </c>
      <c r="L18" s="46">
        <v>5</v>
      </c>
      <c r="M18" s="50">
        <f t="shared" si="2"/>
        <v>2835</v>
      </c>
    </row>
    <row r="19" spans="1:13" ht="31.2">
      <c r="A19" s="44" t="s">
        <v>257</v>
      </c>
      <c r="B19" s="44" t="s">
        <v>233</v>
      </c>
      <c r="C19" s="44" t="s">
        <v>258</v>
      </c>
      <c r="D19" s="45">
        <v>15</v>
      </c>
      <c r="E19" s="46">
        <v>93</v>
      </c>
      <c r="F19" s="46">
        <f t="shared" si="0"/>
        <v>1395</v>
      </c>
      <c r="G19" s="47"/>
      <c r="H19" s="46">
        <v>100</v>
      </c>
      <c r="I19" s="47"/>
      <c r="J19" s="44"/>
      <c r="K19" s="46">
        <f t="shared" si="1"/>
        <v>-7</v>
      </c>
      <c r="L19" s="46">
        <v>7</v>
      </c>
      <c r="M19" s="50">
        <f t="shared" si="2"/>
        <v>105</v>
      </c>
    </row>
    <row r="20" spans="1:13" ht="31.2">
      <c r="A20" s="44" t="s">
        <v>259</v>
      </c>
      <c r="B20" s="44" t="s">
        <v>233</v>
      </c>
      <c r="C20" s="44" t="s">
        <v>258</v>
      </c>
      <c r="D20" s="45">
        <v>9</v>
      </c>
      <c r="E20" s="46">
        <v>171</v>
      </c>
      <c r="F20" s="46">
        <f t="shared" si="0"/>
        <v>1539</v>
      </c>
      <c r="G20" s="47"/>
      <c r="H20" s="46">
        <v>150</v>
      </c>
      <c r="I20" s="46"/>
      <c r="J20" s="44"/>
      <c r="K20" s="46">
        <f t="shared" si="1"/>
        <v>21</v>
      </c>
      <c r="L20" s="46">
        <v>0</v>
      </c>
      <c r="M20" s="50">
        <f t="shared" si="2"/>
        <v>0</v>
      </c>
    </row>
    <row r="21" spans="1:13" ht="31.2">
      <c r="A21" s="44" t="s">
        <v>260</v>
      </c>
      <c r="B21" s="44" t="s">
        <v>233</v>
      </c>
      <c r="C21" s="44" t="s">
        <v>258</v>
      </c>
      <c r="D21" s="45">
        <v>54.06</v>
      </c>
      <c r="E21" s="46">
        <v>15</v>
      </c>
      <c r="F21" s="46">
        <f t="shared" si="0"/>
        <v>810.9</v>
      </c>
      <c r="G21" s="47"/>
      <c r="H21" s="46">
        <v>10</v>
      </c>
      <c r="I21" s="47"/>
      <c r="J21" s="44"/>
      <c r="K21" s="46">
        <f t="shared" si="1"/>
        <v>5</v>
      </c>
      <c r="L21" s="46">
        <v>0</v>
      </c>
      <c r="M21" s="50">
        <f t="shared" si="2"/>
        <v>0</v>
      </c>
    </row>
    <row r="22" spans="1:13" ht="31.2">
      <c r="A22" s="44" t="s">
        <v>261</v>
      </c>
      <c r="B22" s="44" t="s">
        <v>233</v>
      </c>
      <c r="C22" s="44" t="s">
        <v>262</v>
      </c>
      <c r="D22" s="45">
        <v>15</v>
      </c>
      <c r="E22" s="46">
        <v>147</v>
      </c>
      <c r="F22" s="46">
        <f t="shared" si="0"/>
        <v>2205</v>
      </c>
      <c r="G22" s="47"/>
      <c r="H22" s="46">
        <v>150</v>
      </c>
      <c r="I22" s="46"/>
      <c r="J22" s="44"/>
      <c r="K22" s="46">
        <f t="shared" si="1"/>
        <v>-3</v>
      </c>
      <c r="L22" s="46">
        <v>3</v>
      </c>
      <c r="M22" s="50">
        <f t="shared" si="2"/>
        <v>45</v>
      </c>
    </row>
    <row r="23" spans="1:13" ht="31.2">
      <c r="A23" s="44" t="s">
        <v>263</v>
      </c>
      <c r="B23" s="44" t="s">
        <v>233</v>
      </c>
      <c r="C23" s="44" t="s">
        <v>262</v>
      </c>
      <c r="D23" s="45">
        <v>11</v>
      </c>
      <c r="E23" s="46">
        <v>649</v>
      </c>
      <c r="F23" s="46">
        <f t="shared" si="0"/>
        <v>7139</v>
      </c>
      <c r="G23" s="47"/>
      <c r="H23" s="46">
        <v>800</v>
      </c>
      <c r="I23" s="46"/>
      <c r="J23" s="44"/>
      <c r="K23" s="46">
        <f t="shared" si="1"/>
        <v>-151</v>
      </c>
      <c r="L23" s="46">
        <v>151</v>
      </c>
      <c r="M23" s="50">
        <f t="shared" si="2"/>
        <v>1661</v>
      </c>
    </row>
    <row r="24" spans="1:13" ht="31.2">
      <c r="A24" s="44" t="s">
        <v>264</v>
      </c>
      <c r="B24" s="44" t="s">
        <v>233</v>
      </c>
      <c r="C24" s="44" t="s">
        <v>262</v>
      </c>
      <c r="D24" s="45">
        <v>10</v>
      </c>
      <c r="E24" s="46">
        <v>462</v>
      </c>
      <c r="F24" s="46">
        <f t="shared" si="0"/>
        <v>4620</v>
      </c>
      <c r="G24" s="47"/>
      <c r="H24" s="46">
        <v>150</v>
      </c>
      <c r="I24" s="47"/>
      <c r="J24" s="44"/>
      <c r="K24" s="46">
        <f t="shared" si="1"/>
        <v>312</v>
      </c>
      <c r="L24" s="46">
        <v>0</v>
      </c>
      <c r="M24" s="50">
        <f t="shared" si="2"/>
        <v>0</v>
      </c>
    </row>
    <row r="25" spans="1:13" ht="31.2">
      <c r="A25" s="44" t="s">
        <v>265</v>
      </c>
      <c r="B25" s="44" t="s">
        <v>233</v>
      </c>
      <c r="C25" s="44" t="s">
        <v>262</v>
      </c>
      <c r="D25" s="45">
        <v>43</v>
      </c>
      <c r="E25" s="46">
        <v>456</v>
      </c>
      <c r="F25" s="46">
        <f t="shared" si="0"/>
        <v>19608</v>
      </c>
      <c r="G25" s="46"/>
      <c r="H25" s="46">
        <v>600</v>
      </c>
      <c r="I25" s="46"/>
      <c r="J25" s="44"/>
      <c r="K25" s="46">
        <f t="shared" si="1"/>
        <v>-144</v>
      </c>
      <c r="L25" s="46">
        <v>144</v>
      </c>
      <c r="M25" s="50">
        <f t="shared" si="2"/>
        <v>6192</v>
      </c>
    </row>
    <row r="26" spans="1:13" ht="31.2">
      <c r="A26" s="44" t="s">
        <v>266</v>
      </c>
      <c r="B26" s="44" t="s">
        <v>233</v>
      </c>
      <c r="C26" s="44" t="s">
        <v>262</v>
      </c>
      <c r="D26" s="45">
        <v>65</v>
      </c>
      <c r="E26" s="46">
        <v>16</v>
      </c>
      <c r="F26" s="46">
        <f t="shared" si="0"/>
        <v>1040</v>
      </c>
      <c r="G26" s="47"/>
      <c r="H26" s="46">
        <v>100</v>
      </c>
      <c r="I26" s="46"/>
      <c r="J26" s="44"/>
      <c r="K26" s="46">
        <f t="shared" si="1"/>
        <v>-84</v>
      </c>
      <c r="L26" s="46">
        <v>84</v>
      </c>
      <c r="M26" s="50">
        <f t="shared" si="2"/>
        <v>5460</v>
      </c>
    </row>
    <row r="27" spans="1:13" ht="31.2">
      <c r="A27" s="44" t="s">
        <v>267</v>
      </c>
      <c r="B27" s="44" t="s">
        <v>233</v>
      </c>
      <c r="C27" s="44" t="s">
        <v>268</v>
      </c>
      <c r="D27" s="45">
        <v>40</v>
      </c>
      <c r="E27" s="46">
        <v>56</v>
      </c>
      <c r="F27" s="46">
        <f t="shared" si="0"/>
        <v>2240</v>
      </c>
      <c r="G27" s="47"/>
      <c r="H27" s="46">
        <v>50</v>
      </c>
      <c r="I27" s="47"/>
      <c r="J27" s="44"/>
      <c r="K27" s="46">
        <f t="shared" si="1"/>
        <v>6</v>
      </c>
      <c r="L27" s="46">
        <v>0</v>
      </c>
      <c r="M27" s="50">
        <f t="shared" si="2"/>
        <v>0</v>
      </c>
    </row>
    <row r="28" spans="1:13" ht="31.2">
      <c r="A28" s="44" t="s">
        <v>269</v>
      </c>
      <c r="B28" s="44" t="s">
        <v>233</v>
      </c>
      <c r="C28" s="44" t="s">
        <v>268</v>
      </c>
      <c r="D28" s="45">
        <v>8</v>
      </c>
      <c r="E28" s="46">
        <v>63</v>
      </c>
      <c r="F28" s="46">
        <f t="shared" si="0"/>
        <v>504</v>
      </c>
      <c r="G28" s="47"/>
      <c r="H28" s="46">
        <v>60</v>
      </c>
      <c r="I28" s="46"/>
      <c r="J28" s="44"/>
      <c r="K28" s="46">
        <f t="shared" si="1"/>
        <v>3</v>
      </c>
      <c r="L28" s="46">
        <v>0</v>
      </c>
      <c r="M28" s="50">
        <f t="shared" si="2"/>
        <v>0</v>
      </c>
    </row>
    <row r="29" spans="1:13" ht="31.2">
      <c r="A29" s="44" t="s">
        <v>270</v>
      </c>
      <c r="B29" s="44" t="s">
        <v>233</v>
      </c>
      <c r="C29" s="44" t="s">
        <v>268</v>
      </c>
      <c r="D29" s="45">
        <v>23</v>
      </c>
      <c r="E29" s="46">
        <v>42</v>
      </c>
      <c r="F29" s="46">
        <f t="shared" si="0"/>
        <v>966</v>
      </c>
      <c r="G29" s="47"/>
      <c r="H29" s="46">
        <v>50</v>
      </c>
      <c r="I29" s="47"/>
      <c r="J29" s="44"/>
      <c r="K29" s="46">
        <f t="shared" si="1"/>
        <v>-8</v>
      </c>
      <c r="L29" s="46">
        <v>8</v>
      </c>
      <c r="M29" s="50">
        <f t="shared" si="2"/>
        <v>184</v>
      </c>
    </row>
    <row r="30" spans="1:13" ht="31.2">
      <c r="A30" s="44" t="s">
        <v>271</v>
      </c>
      <c r="B30" s="44" t="s">
        <v>233</v>
      </c>
      <c r="C30" s="44" t="s">
        <v>268</v>
      </c>
      <c r="D30" s="45">
        <v>25</v>
      </c>
      <c r="E30" s="46">
        <v>51</v>
      </c>
      <c r="F30" s="46">
        <f t="shared" si="0"/>
        <v>1275</v>
      </c>
      <c r="G30" s="47"/>
      <c r="H30" s="46">
        <v>60</v>
      </c>
      <c r="I30" s="47"/>
      <c r="J30" s="44"/>
      <c r="K30" s="46">
        <f t="shared" si="1"/>
        <v>-9</v>
      </c>
      <c r="L30" s="46">
        <v>9</v>
      </c>
      <c r="M30" s="50">
        <f t="shared" si="2"/>
        <v>225</v>
      </c>
    </row>
    <row r="31" spans="1:13" ht="31.2">
      <c r="A31" s="44" t="s">
        <v>272</v>
      </c>
      <c r="B31" s="44" t="s">
        <v>233</v>
      </c>
      <c r="C31" s="44" t="s">
        <v>273</v>
      </c>
      <c r="D31" s="45">
        <v>65</v>
      </c>
      <c r="E31" s="46">
        <v>155</v>
      </c>
      <c r="F31" s="46">
        <f t="shared" si="0"/>
        <v>10075</v>
      </c>
      <c r="G31" s="47"/>
      <c r="H31" s="46">
        <v>150</v>
      </c>
      <c r="I31" s="47"/>
      <c r="J31" s="44"/>
      <c r="K31" s="46">
        <f t="shared" si="1"/>
        <v>5</v>
      </c>
      <c r="L31" s="46">
        <v>0</v>
      </c>
      <c r="M31" s="50">
        <f t="shared" si="2"/>
        <v>0</v>
      </c>
    </row>
    <row r="32" spans="1:13" ht="31.2">
      <c r="A32" s="44" t="s">
        <v>274</v>
      </c>
      <c r="B32" s="44" t="s">
        <v>233</v>
      </c>
      <c r="C32" s="44" t="s">
        <v>275</v>
      </c>
      <c r="D32" s="45">
        <v>695</v>
      </c>
      <c r="E32" s="46">
        <v>20</v>
      </c>
      <c r="F32" s="46">
        <f t="shared" si="0"/>
        <v>13900</v>
      </c>
      <c r="G32" s="46"/>
      <c r="H32" s="46">
        <v>30</v>
      </c>
      <c r="I32" s="47"/>
      <c r="J32" s="44"/>
      <c r="K32" s="46">
        <f t="shared" si="1"/>
        <v>-10</v>
      </c>
      <c r="L32" s="46">
        <v>10</v>
      </c>
      <c r="M32" s="50">
        <f t="shared" si="2"/>
        <v>6950</v>
      </c>
    </row>
    <row r="33" spans="1:13" ht="31.2">
      <c r="A33" s="44" t="s">
        <v>276</v>
      </c>
      <c r="B33" s="44" t="s">
        <v>233</v>
      </c>
      <c r="C33" s="44" t="s">
        <v>275</v>
      </c>
      <c r="D33" s="45">
        <v>192</v>
      </c>
      <c r="E33" s="46">
        <v>343</v>
      </c>
      <c r="F33" s="46">
        <f t="shared" si="0"/>
        <v>65856</v>
      </c>
      <c r="G33" s="47"/>
      <c r="H33" s="46">
        <v>300</v>
      </c>
      <c r="I33" s="46"/>
      <c r="J33" s="44"/>
      <c r="K33" s="46">
        <f t="shared" si="1"/>
        <v>43</v>
      </c>
      <c r="L33" s="46">
        <v>0</v>
      </c>
      <c r="M33" s="50">
        <f t="shared" si="2"/>
        <v>0</v>
      </c>
    </row>
    <row r="34" spans="1:13" ht="31.2">
      <c r="A34" s="44" t="s">
        <v>277</v>
      </c>
      <c r="B34" s="44" t="s">
        <v>233</v>
      </c>
      <c r="C34" s="44" t="s">
        <v>275</v>
      </c>
      <c r="D34" s="45">
        <v>488</v>
      </c>
      <c r="E34" s="46">
        <v>111</v>
      </c>
      <c r="F34" s="46">
        <f t="shared" si="0"/>
        <v>54168</v>
      </c>
      <c r="G34" s="47"/>
      <c r="H34" s="46">
        <v>120</v>
      </c>
      <c r="I34" s="46"/>
      <c r="J34" s="44"/>
      <c r="K34" s="46">
        <f t="shared" si="1"/>
        <v>-9</v>
      </c>
      <c r="L34" s="46">
        <v>9</v>
      </c>
      <c r="M34" s="50">
        <f t="shared" si="2"/>
        <v>4392</v>
      </c>
    </row>
    <row r="35" spans="1:13" ht="31.2">
      <c r="A35" s="44" t="s">
        <v>278</v>
      </c>
      <c r="B35" s="44" t="s">
        <v>233</v>
      </c>
      <c r="C35" s="44" t="s">
        <v>275</v>
      </c>
      <c r="D35" s="45">
        <v>320</v>
      </c>
      <c r="E35" s="46">
        <v>105</v>
      </c>
      <c r="F35" s="46">
        <f t="shared" si="0"/>
        <v>33600</v>
      </c>
      <c r="G35" s="46"/>
      <c r="H35" s="46">
        <v>120</v>
      </c>
      <c r="I35" s="47"/>
      <c r="J35" s="44"/>
      <c r="K35" s="46">
        <f t="shared" ref="K35:K57" si="3">E35+G35-H35-I35</f>
        <v>-15</v>
      </c>
      <c r="L35" s="46">
        <v>15</v>
      </c>
      <c r="M35" s="50">
        <f t="shared" ref="M35:M57" si="4">L35*D35</f>
        <v>4800</v>
      </c>
    </row>
    <row r="36" spans="1:13" ht="31.2">
      <c r="A36" s="44" t="s">
        <v>279</v>
      </c>
      <c r="B36" s="44" t="s">
        <v>233</v>
      </c>
      <c r="C36" s="44" t="s">
        <v>280</v>
      </c>
      <c r="D36" s="45">
        <v>47.5</v>
      </c>
      <c r="E36" s="46">
        <v>239</v>
      </c>
      <c r="F36" s="46">
        <f t="shared" si="0"/>
        <v>11352.5</v>
      </c>
      <c r="G36" s="47"/>
      <c r="H36" s="46">
        <v>200</v>
      </c>
      <c r="I36" s="47"/>
      <c r="J36" s="44"/>
      <c r="K36" s="46">
        <f t="shared" si="3"/>
        <v>39</v>
      </c>
      <c r="L36" s="46">
        <v>0</v>
      </c>
      <c r="M36" s="50">
        <f t="shared" si="4"/>
        <v>0</v>
      </c>
    </row>
    <row r="37" spans="1:13" ht="31.2">
      <c r="A37" s="44" t="s">
        <v>281</v>
      </c>
      <c r="B37" s="44" t="s">
        <v>233</v>
      </c>
      <c r="C37" s="44" t="s">
        <v>282</v>
      </c>
      <c r="D37" s="45">
        <v>29</v>
      </c>
      <c r="E37" s="46">
        <v>108</v>
      </c>
      <c r="F37" s="46">
        <f t="shared" si="0"/>
        <v>3132</v>
      </c>
      <c r="G37" s="47"/>
      <c r="H37" s="46">
        <v>120</v>
      </c>
      <c r="I37" s="47"/>
      <c r="J37" s="44"/>
      <c r="K37" s="46">
        <f t="shared" si="3"/>
        <v>-12</v>
      </c>
      <c r="L37" s="46">
        <v>12</v>
      </c>
      <c r="M37" s="50">
        <f t="shared" si="4"/>
        <v>348</v>
      </c>
    </row>
    <row r="38" spans="1:13" ht="31.2">
      <c r="A38" s="44" t="s">
        <v>283</v>
      </c>
      <c r="B38" s="44" t="s">
        <v>233</v>
      </c>
      <c r="C38" s="44" t="s">
        <v>284</v>
      </c>
      <c r="D38" s="45">
        <v>18</v>
      </c>
      <c r="E38" s="46">
        <v>51</v>
      </c>
      <c r="F38" s="46">
        <f t="shared" si="0"/>
        <v>918</v>
      </c>
      <c r="G38" s="47"/>
      <c r="H38" s="46">
        <v>40</v>
      </c>
      <c r="I38" s="47"/>
      <c r="J38" s="44"/>
      <c r="K38" s="46">
        <f t="shared" si="3"/>
        <v>11</v>
      </c>
      <c r="L38" s="46">
        <v>0</v>
      </c>
      <c r="M38" s="50">
        <f t="shared" si="4"/>
        <v>0</v>
      </c>
    </row>
    <row r="39" spans="1:13" ht="31.2">
      <c r="A39" s="44" t="s">
        <v>285</v>
      </c>
      <c r="B39" s="44" t="s">
        <v>233</v>
      </c>
      <c r="C39" s="44" t="s">
        <v>286</v>
      </c>
      <c r="D39" s="45">
        <v>37</v>
      </c>
      <c r="E39" s="46">
        <v>60</v>
      </c>
      <c r="F39" s="46">
        <f t="shared" si="0"/>
        <v>2220</v>
      </c>
      <c r="G39" s="47"/>
      <c r="H39" s="46">
        <v>60</v>
      </c>
      <c r="I39" s="47"/>
      <c r="J39" s="44"/>
      <c r="K39" s="46">
        <f t="shared" si="3"/>
        <v>0</v>
      </c>
      <c r="L39" s="46">
        <v>0</v>
      </c>
      <c r="M39" s="50">
        <f t="shared" si="4"/>
        <v>0</v>
      </c>
    </row>
    <row r="40" spans="1:13" ht="31.2">
      <c r="A40" s="44" t="s">
        <v>287</v>
      </c>
      <c r="B40" s="44" t="s">
        <v>233</v>
      </c>
      <c r="C40" s="44" t="s">
        <v>288</v>
      </c>
      <c r="D40" s="45">
        <v>262</v>
      </c>
      <c r="E40" s="46">
        <v>21</v>
      </c>
      <c r="F40" s="46">
        <f t="shared" si="0"/>
        <v>5502</v>
      </c>
      <c r="G40" s="46"/>
      <c r="H40" s="46">
        <v>48</v>
      </c>
      <c r="I40" s="46"/>
      <c r="J40" s="44"/>
      <c r="K40" s="46">
        <f t="shared" si="3"/>
        <v>-27</v>
      </c>
      <c r="L40" s="46">
        <v>27</v>
      </c>
      <c r="M40" s="50">
        <f t="shared" si="4"/>
        <v>7074</v>
      </c>
    </row>
    <row r="41" spans="1:13" ht="31.2">
      <c r="A41" s="44" t="s">
        <v>289</v>
      </c>
      <c r="B41" s="44" t="s">
        <v>233</v>
      </c>
      <c r="C41" s="44" t="s">
        <v>290</v>
      </c>
      <c r="D41" s="45">
        <v>54</v>
      </c>
      <c r="E41" s="46">
        <v>119</v>
      </c>
      <c r="F41" s="46">
        <f t="shared" si="0"/>
        <v>6426</v>
      </c>
      <c r="G41" s="47"/>
      <c r="H41" s="46">
        <v>120</v>
      </c>
      <c r="I41" s="46"/>
      <c r="J41" s="44"/>
      <c r="K41" s="46">
        <f t="shared" si="3"/>
        <v>-1</v>
      </c>
      <c r="L41" s="46">
        <v>1</v>
      </c>
      <c r="M41" s="50">
        <f t="shared" si="4"/>
        <v>54</v>
      </c>
    </row>
    <row r="42" spans="1:13" ht="31.2">
      <c r="A42" s="44" t="s">
        <v>291</v>
      </c>
      <c r="B42" s="44" t="s">
        <v>233</v>
      </c>
      <c r="C42" s="44" t="s">
        <v>292</v>
      </c>
      <c r="D42" s="45">
        <v>86</v>
      </c>
      <c r="E42" s="46">
        <v>148</v>
      </c>
      <c r="F42" s="46">
        <f t="shared" si="0"/>
        <v>12728</v>
      </c>
      <c r="G42" s="47"/>
      <c r="H42" s="46">
        <v>150</v>
      </c>
      <c r="I42" s="46"/>
      <c r="J42" s="44"/>
      <c r="K42" s="46">
        <f t="shared" si="3"/>
        <v>-2</v>
      </c>
      <c r="L42" s="46">
        <v>2</v>
      </c>
      <c r="M42" s="50">
        <f t="shared" si="4"/>
        <v>172</v>
      </c>
    </row>
    <row r="43" spans="1:13" ht="31.2">
      <c r="A43" s="44" t="s">
        <v>293</v>
      </c>
      <c r="B43" s="44" t="s">
        <v>233</v>
      </c>
      <c r="C43" s="44" t="s">
        <v>294</v>
      </c>
      <c r="D43" s="45">
        <v>36</v>
      </c>
      <c r="E43" s="46">
        <v>9</v>
      </c>
      <c r="F43" s="46">
        <f t="shared" si="0"/>
        <v>324</v>
      </c>
      <c r="G43" s="47"/>
      <c r="H43" s="46">
        <v>10</v>
      </c>
      <c r="I43" s="47"/>
      <c r="J43" s="44"/>
      <c r="K43" s="46">
        <f t="shared" si="3"/>
        <v>-1</v>
      </c>
      <c r="L43" s="46">
        <v>1</v>
      </c>
      <c r="M43" s="50">
        <f t="shared" si="4"/>
        <v>36</v>
      </c>
    </row>
    <row r="44" spans="1:13" ht="31.2">
      <c r="A44" s="44" t="s">
        <v>295</v>
      </c>
      <c r="B44" s="44" t="s">
        <v>233</v>
      </c>
      <c r="C44" s="44" t="s">
        <v>294</v>
      </c>
      <c r="D44" s="45">
        <v>36</v>
      </c>
      <c r="E44" s="46">
        <v>30</v>
      </c>
      <c r="F44" s="46">
        <f t="shared" si="0"/>
        <v>1080</v>
      </c>
      <c r="G44" s="47"/>
      <c r="H44" s="46">
        <v>30</v>
      </c>
      <c r="I44" s="47"/>
      <c r="J44" s="44"/>
      <c r="K44" s="46">
        <f t="shared" si="3"/>
        <v>0</v>
      </c>
      <c r="L44" s="46">
        <v>0</v>
      </c>
      <c r="M44" s="50">
        <f t="shared" si="4"/>
        <v>0</v>
      </c>
    </row>
    <row r="45" spans="1:13" ht="31.2">
      <c r="A45" s="44" t="s">
        <v>296</v>
      </c>
      <c r="B45" s="44" t="s">
        <v>233</v>
      </c>
      <c r="C45" s="44" t="s">
        <v>297</v>
      </c>
      <c r="D45" s="45">
        <v>16</v>
      </c>
      <c r="E45" s="46">
        <v>305</v>
      </c>
      <c r="F45" s="46">
        <f t="shared" si="0"/>
        <v>4880</v>
      </c>
      <c r="G45" s="47"/>
      <c r="H45" s="46">
        <v>150</v>
      </c>
      <c r="I45" s="46"/>
      <c r="J45" s="44"/>
      <c r="K45" s="46">
        <f t="shared" si="3"/>
        <v>155</v>
      </c>
      <c r="L45" s="46">
        <v>0</v>
      </c>
      <c r="M45" s="50">
        <f t="shared" si="4"/>
        <v>0</v>
      </c>
    </row>
    <row r="46" spans="1:13" ht="31.2">
      <c r="A46" s="44" t="s">
        <v>298</v>
      </c>
      <c r="B46" s="44" t="s">
        <v>233</v>
      </c>
      <c r="C46" s="44" t="s">
        <v>297</v>
      </c>
      <c r="D46" s="45">
        <v>61</v>
      </c>
      <c r="E46" s="46">
        <v>170</v>
      </c>
      <c r="F46" s="46">
        <f t="shared" si="0"/>
        <v>10370</v>
      </c>
      <c r="G46" s="47"/>
      <c r="H46" s="46">
        <v>100</v>
      </c>
      <c r="I46" s="46"/>
      <c r="J46" s="44"/>
      <c r="K46" s="46">
        <f t="shared" si="3"/>
        <v>70</v>
      </c>
      <c r="L46" s="46">
        <v>0</v>
      </c>
      <c r="M46" s="50">
        <f t="shared" si="4"/>
        <v>0</v>
      </c>
    </row>
    <row r="47" spans="1:13" ht="31.2">
      <c r="A47" s="44" t="s">
        <v>299</v>
      </c>
      <c r="B47" s="44" t="s">
        <v>233</v>
      </c>
      <c r="C47" s="44" t="s">
        <v>300</v>
      </c>
      <c r="D47" s="45">
        <v>6.36</v>
      </c>
      <c r="E47" s="46">
        <v>474</v>
      </c>
      <c r="F47" s="46">
        <f t="shared" si="0"/>
        <v>3014.64</v>
      </c>
      <c r="G47" s="47"/>
      <c r="H47" s="46">
        <v>500</v>
      </c>
      <c r="I47" s="46"/>
      <c r="J47" s="44"/>
      <c r="K47" s="46">
        <f t="shared" si="3"/>
        <v>-26</v>
      </c>
      <c r="L47" s="46">
        <v>26</v>
      </c>
      <c r="M47" s="50">
        <f t="shared" si="4"/>
        <v>165.36</v>
      </c>
    </row>
    <row r="48" spans="1:13" ht="31.2">
      <c r="A48" s="44" t="s">
        <v>301</v>
      </c>
      <c r="B48" s="44" t="s">
        <v>233</v>
      </c>
      <c r="C48" s="44" t="s">
        <v>302</v>
      </c>
      <c r="D48" s="45">
        <v>100.47</v>
      </c>
      <c r="E48" s="46">
        <v>34</v>
      </c>
      <c r="F48" s="46">
        <f t="shared" si="0"/>
        <v>3415.98</v>
      </c>
      <c r="G48" s="47"/>
      <c r="H48" s="46">
        <v>30</v>
      </c>
      <c r="I48" s="46"/>
      <c r="J48" s="44"/>
      <c r="K48" s="46">
        <f t="shared" si="3"/>
        <v>4</v>
      </c>
      <c r="L48" s="46">
        <v>0</v>
      </c>
      <c r="M48" s="50">
        <f t="shared" si="4"/>
        <v>0</v>
      </c>
    </row>
    <row r="49" spans="1:13" ht="31.2">
      <c r="A49" s="44" t="s">
        <v>303</v>
      </c>
      <c r="B49" s="44" t="s">
        <v>233</v>
      </c>
      <c r="C49" s="44" t="s">
        <v>304</v>
      </c>
      <c r="D49" s="45">
        <v>86</v>
      </c>
      <c r="E49" s="46">
        <v>19</v>
      </c>
      <c r="F49" s="46">
        <f t="shared" si="0"/>
        <v>1634</v>
      </c>
      <c r="G49" s="47"/>
      <c r="H49" s="46">
        <v>10</v>
      </c>
      <c r="I49" s="47"/>
      <c r="J49" s="44"/>
      <c r="K49" s="46">
        <f t="shared" si="3"/>
        <v>9</v>
      </c>
      <c r="L49" s="46">
        <v>0</v>
      </c>
      <c r="M49" s="50">
        <f t="shared" si="4"/>
        <v>0</v>
      </c>
    </row>
    <row r="50" spans="1:13" ht="31.2">
      <c r="A50" s="44" t="s">
        <v>305</v>
      </c>
      <c r="B50" s="44" t="s">
        <v>233</v>
      </c>
      <c r="C50" s="44" t="s">
        <v>294</v>
      </c>
      <c r="D50" s="45">
        <v>175</v>
      </c>
      <c r="E50" s="46">
        <v>58</v>
      </c>
      <c r="F50" s="46">
        <f t="shared" si="0"/>
        <v>10150</v>
      </c>
      <c r="G50" s="47"/>
      <c r="H50" s="46">
        <v>10</v>
      </c>
      <c r="I50" s="47"/>
      <c r="J50" s="44"/>
      <c r="K50" s="46">
        <f t="shared" si="3"/>
        <v>48</v>
      </c>
      <c r="L50" s="46">
        <v>0</v>
      </c>
      <c r="M50" s="50">
        <f t="shared" si="4"/>
        <v>0</v>
      </c>
    </row>
    <row r="51" spans="1:13" ht="31.2">
      <c r="A51" s="44" t="s">
        <v>306</v>
      </c>
      <c r="B51" s="44" t="s">
        <v>233</v>
      </c>
      <c r="C51" s="44" t="s">
        <v>294</v>
      </c>
      <c r="D51" s="45">
        <v>200</v>
      </c>
      <c r="E51" s="46">
        <v>4</v>
      </c>
      <c r="F51" s="46">
        <f t="shared" si="0"/>
        <v>800</v>
      </c>
      <c r="G51" s="47"/>
      <c r="H51" s="46">
        <v>10</v>
      </c>
      <c r="I51" s="47"/>
      <c r="J51" s="44"/>
      <c r="K51" s="46">
        <f t="shared" si="3"/>
        <v>-6</v>
      </c>
      <c r="L51" s="46">
        <v>6</v>
      </c>
      <c r="M51" s="50">
        <f t="shared" si="4"/>
        <v>1200</v>
      </c>
    </row>
    <row r="52" spans="1:13" ht="31.2">
      <c r="A52" s="44" t="s">
        <v>307</v>
      </c>
      <c r="B52" s="44" t="s">
        <v>233</v>
      </c>
      <c r="C52" s="44" t="s">
        <v>284</v>
      </c>
      <c r="D52" s="45">
        <v>124</v>
      </c>
      <c r="E52" s="46">
        <v>14</v>
      </c>
      <c r="F52" s="46">
        <f t="shared" si="0"/>
        <v>1736</v>
      </c>
      <c r="G52" s="47"/>
      <c r="H52" s="46">
        <v>10</v>
      </c>
      <c r="I52" s="47"/>
      <c r="J52" s="44"/>
      <c r="K52" s="46">
        <f t="shared" si="3"/>
        <v>4</v>
      </c>
      <c r="L52" s="46">
        <v>0</v>
      </c>
      <c r="M52" s="50">
        <f t="shared" si="4"/>
        <v>0</v>
      </c>
    </row>
    <row r="53" spans="1:13" ht="31.2">
      <c r="A53" s="44" t="s">
        <v>308</v>
      </c>
      <c r="B53" s="44" t="s">
        <v>233</v>
      </c>
      <c r="C53" s="44" t="s">
        <v>273</v>
      </c>
      <c r="D53" s="45">
        <v>86</v>
      </c>
      <c r="E53" s="46">
        <v>6</v>
      </c>
      <c r="F53" s="46">
        <f t="shared" si="0"/>
        <v>516</v>
      </c>
      <c r="G53" s="46"/>
      <c r="H53" s="46">
        <v>10</v>
      </c>
      <c r="I53" s="47"/>
      <c r="J53" s="44"/>
      <c r="K53" s="46">
        <f t="shared" si="3"/>
        <v>-4</v>
      </c>
      <c r="L53" s="46">
        <v>4</v>
      </c>
      <c r="M53" s="50">
        <f t="shared" si="4"/>
        <v>344</v>
      </c>
    </row>
    <row r="54" spans="1:13" ht="31.2">
      <c r="A54" s="44" t="s">
        <v>309</v>
      </c>
      <c r="B54" s="44" t="s">
        <v>233</v>
      </c>
      <c r="C54" s="44" t="s">
        <v>273</v>
      </c>
      <c r="D54" s="45">
        <v>133</v>
      </c>
      <c r="E54" s="46">
        <v>6</v>
      </c>
      <c r="F54" s="46">
        <f t="shared" si="0"/>
        <v>798</v>
      </c>
      <c r="G54" s="46"/>
      <c r="H54" s="46">
        <v>10</v>
      </c>
      <c r="I54" s="47"/>
      <c r="J54" s="44"/>
      <c r="K54" s="46">
        <f t="shared" si="3"/>
        <v>-4</v>
      </c>
      <c r="L54" s="46">
        <v>4</v>
      </c>
      <c r="M54" s="50">
        <f t="shared" si="4"/>
        <v>532</v>
      </c>
    </row>
    <row r="55" spans="1:13" ht="31.2">
      <c r="A55" s="44" t="s">
        <v>310</v>
      </c>
      <c r="B55" s="44" t="s">
        <v>233</v>
      </c>
      <c r="C55" s="44" t="s">
        <v>258</v>
      </c>
      <c r="D55" s="45">
        <v>120</v>
      </c>
      <c r="E55" s="46">
        <v>86</v>
      </c>
      <c r="F55" s="46">
        <f t="shared" si="0"/>
        <v>10320</v>
      </c>
      <c r="G55" s="47"/>
      <c r="H55" s="46">
        <v>10</v>
      </c>
      <c r="I55" s="47"/>
      <c r="J55" s="44"/>
      <c r="K55" s="46">
        <f t="shared" si="3"/>
        <v>76</v>
      </c>
      <c r="L55" s="46">
        <v>0</v>
      </c>
      <c r="M55" s="50">
        <f t="shared" si="4"/>
        <v>0</v>
      </c>
    </row>
    <row r="56" spans="1:13" ht="31.2">
      <c r="A56" s="44" t="s">
        <v>311</v>
      </c>
      <c r="B56" s="44" t="s">
        <v>233</v>
      </c>
      <c r="C56" s="44" t="s">
        <v>245</v>
      </c>
      <c r="D56" s="45">
        <v>865</v>
      </c>
      <c r="E56" s="46">
        <v>17</v>
      </c>
      <c r="F56" s="46">
        <f t="shared" si="0"/>
        <v>14705</v>
      </c>
      <c r="G56" s="47"/>
      <c r="H56" s="46">
        <v>10</v>
      </c>
      <c r="I56" s="47"/>
      <c r="J56" s="44"/>
      <c r="K56" s="46">
        <f t="shared" si="3"/>
        <v>7</v>
      </c>
      <c r="L56" s="46">
        <v>0</v>
      </c>
      <c r="M56" s="50">
        <f t="shared" si="4"/>
        <v>0</v>
      </c>
    </row>
    <row r="57" spans="1:13" ht="31.2">
      <c r="A57" s="44" t="s">
        <v>312</v>
      </c>
      <c r="B57" s="44" t="s">
        <v>233</v>
      </c>
      <c r="C57" s="44" t="s">
        <v>313</v>
      </c>
      <c r="D57" s="45">
        <v>20</v>
      </c>
      <c r="E57" s="46">
        <v>39</v>
      </c>
      <c r="F57" s="46">
        <f t="shared" si="0"/>
        <v>780</v>
      </c>
      <c r="G57" s="47"/>
      <c r="H57" s="46">
        <v>30</v>
      </c>
      <c r="I57" s="46"/>
      <c r="J57" s="44"/>
      <c r="K57" s="46">
        <f t="shared" si="3"/>
        <v>9</v>
      </c>
      <c r="L57" s="46">
        <v>0</v>
      </c>
      <c r="M57" s="50">
        <f t="shared" si="4"/>
        <v>0</v>
      </c>
    </row>
    <row r="58" spans="1:13">
      <c r="A58" s="48"/>
      <c r="B58" s="48"/>
      <c r="C58" s="48"/>
      <c r="D58" s="48"/>
      <c r="E58" s="48"/>
      <c r="F58" s="78">
        <f>SUM(F2:F57)</f>
        <v>387619.44</v>
      </c>
      <c r="G58" s="48"/>
      <c r="H58" s="48"/>
      <c r="I58" s="48"/>
      <c r="J58" s="48"/>
      <c r="K58" s="48"/>
      <c r="L58" s="48"/>
      <c r="M58" s="78">
        <f>SUM(M2:M57)</f>
        <v>47782.36</v>
      </c>
    </row>
  </sheetData>
  <printOptions gridLines="1"/>
  <pageMargins left="0.23622047244094499" right="0.23622047244094499" top="0.74803149606299202" bottom="0.57999999999999996" header="0.31496062992126" footer="0.31496062992126"/>
  <pageSetup paperSize="9" scale="90" orientation="landscape" r:id="rId1"/>
  <headerFooter>
    <oddHeader>&amp;C&amp;F
&amp;A</oddHeader>
    <oddFooter>&amp;CPage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43"/>
  <sheetViews>
    <sheetView view="pageBreakPreview" zoomScaleNormal="100" workbookViewId="0">
      <pane ySplit="1" topLeftCell="A21" activePane="bottomLeft" state="frozen"/>
      <selection pane="bottomLeft" sqref="A1:XFD1"/>
    </sheetView>
  </sheetViews>
  <sheetFormatPr defaultColWidth="9.109375" defaultRowHeight="15.6"/>
  <cols>
    <col min="1" max="1" width="33.33203125" style="43" customWidth="1"/>
    <col min="2" max="2" width="9.109375" style="43"/>
    <col min="3" max="3" width="10.5546875" style="43" customWidth="1"/>
    <col min="4" max="5" width="9.109375" style="43"/>
    <col min="6" max="6" width="9.6640625" style="43"/>
    <col min="7" max="9" width="9.109375" style="43"/>
    <col min="10" max="10" width="9.5546875" style="43"/>
    <col min="11" max="16384" width="9.109375" style="43"/>
  </cols>
  <sheetData>
    <row r="1" spans="1:13" s="2" customFormat="1" ht="76.95" customHeight="1">
      <c r="A1" s="92" t="s">
        <v>0</v>
      </c>
      <c r="B1" s="92" t="s">
        <v>1</v>
      </c>
      <c r="C1" s="92" t="s">
        <v>2</v>
      </c>
      <c r="D1" s="93" t="s">
        <v>3</v>
      </c>
      <c r="E1" s="92" t="s">
        <v>4</v>
      </c>
      <c r="F1" s="92" t="s">
        <v>5</v>
      </c>
      <c r="G1" s="95" t="s">
        <v>6</v>
      </c>
      <c r="H1" s="95" t="s">
        <v>7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</row>
    <row r="2" spans="1:13" ht="31.2">
      <c r="A2" s="44" t="s">
        <v>314</v>
      </c>
      <c r="B2" s="44" t="s">
        <v>233</v>
      </c>
      <c r="C2" s="44" t="s">
        <v>315</v>
      </c>
      <c r="D2" s="45">
        <v>21.36</v>
      </c>
      <c r="E2" s="46">
        <v>86</v>
      </c>
      <c r="F2" s="46">
        <f>D2*E2</f>
        <v>1836.96</v>
      </c>
      <c r="G2" s="47"/>
      <c r="H2" s="46">
        <v>50</v>
      </c>
      <c r="I2" s="47"/>
      <c r="J2" s="44"/>
      <c r="K2" s="46">
        <f>E2+G2-H2-I2</f>
        <v>36</v>
      </c>
      <c r="L2" s="46">
        <v>0</v>
      </c>
      <c r="M2" s="50">
        <f>L2*D2</f>
        <v>0</v>
      </c>
    </row>
    <row r="3" spans="1:13" ht="46.8">
      <c r="A3" s="44" t="s">
        <v>316</v>
      </c>
      <c r="B3" s="44" t="s">
        <v>233</v>
      </c>
      <c r="C3" s="44" t="s">
        <v>317</v>
      </c>
      <c r="D3" s="45">
        <v>514.16999999999996</v>
      </c>
      <c r="E3" s="46">
        <v>32</v>
      </c>
      <c r="F3" s="46">
        <f t="shared" ref="F3:F42" si="0">D3*E3</f>
        <v>16453.439999999999</v>
      </c>
      <c r="G3" s="47"/>
      <c r="H3" s="46">
        <v>30</v>
      </c>
      <c r="I3" s="47"/>
      <c r="J3" s="44"/>
      <c r="K3" s="46">
        <f t="shared" ref="K3:K42" si="1">E3+G3-H3-I3</f>
        <v>2</v>
      </c>
      <c r="L3" s="46">
        <v>0</v>
      </c>
      <c r="M3" s="50">
        <f t="shared" ref="M3:M42" si="2">L3*D3</f>
        <v>0</v>
      </c>
    </row>
    <row r="4" spans="1:13" ht="31.2">
      <c r="A4" s="44" t="s">
        <v>318</v>
      </c>
      <c r="B4" s="44" t="s">
        <v>233</v>
      </c>
      <c r="C4" s="44" t="s">
        <v>317</v>
      </c>
      <c r="D4" s="45">
        <v>43</v>
      </c>
      <c r="E4" s="46">
        <v>121</v>
      </c>
      <c r="F4" s="46">
        <f t="shared" si="0"/>
        <v>5203</v>
      </c>
      <c r="G4" s="47"/>
      <c r="H4" s="46">
        <v>60</v>
      </c>
      <c r="I4" s="47"/>
      <c r="J4" s="44"/>
      <c r="K4" s="46">
        <f t="shared" si="1"/>
        <v>61</v>
      </c>
      <c r="L4" s="46">
        <v>0</v>
      </c>
      <c r="M4" s="50">
        <f t="shared" si="2"/>
        <v>0</v>
      </c>
    </row>
    <row r="5" spans="1:13" ht="46.8">
      <c r="A5" s="44" t="s">
        <v>319</v>
      </c>
      <c r="B5" s="44" t="s">
        <v>233</v>
      </c>
      <c r="C5" s="44" t="s">
        <v>317</v>
      </c>
      <c r="D5" s="45">
        <v>140.32</v>
      </c>
      <c r="E5" s="46">
        <v>33</v>
      </c>
      <c r="F5" s="46">
        <f t="shared" si="0"/>
        <v>4630.5600000000004</v>
      </c>
      <c r="G5" s="47"/>
      <c r="H5" s="46">
        <v>40</v>
      </c>
      <c r="I5" s="47"/>
      <c r="J5" s="44"/>
      <c r="K5" s="46">
        <f t="shared" si="1"/>
        <v>-7</v>
      </c>
      <c r="L5" s="46">
        <v>7</v>
      </c>
      <c r="M5" s="50">
        <f t="shared" si="2"/>
        <v>982.24</v>
      </c>
    </row>
    <row r="6" spans="1:13" ht="46.8">
      <c r="A6" s="44" t="s">
        <v>320</v>
      </c>
      <c r="B6" s="44" t="s">
        <v>233</v>
      </c>
      <c r="C6" s="44" t="s">
        <v>317</v>
      </c>
      <c r="D6" s="45">
        <v>236</v>
      </c>
      <c r="E6" s="46">
        <v>100</v>
      </c>
      <c r="F6" s="46">
        <f t="shared" si="0"/>
        <v>23600</v>
      </c>
      <c r="G6" s="47"/>
      <c r="H6" s="46">
        <v>50</v>
      </c>
      <c r="I6" s="47"/>
      <c r="J6" s="44"/>
      <c r="K6" s="46">
        <f t="shared" si="1"/>
        <v>50</v>
      </c>
      <c r="L6" s="46">
        <v>0</v>
      </c>
      <c r="M6" s="50">
        <f t="shared" si="2"/>
        <v>0</v>
      </c>
    </row>
    <row r="7" spans="1:13" ht="46.8">
      <c r="A7" s="44" t="s">
        <v>321</v>
      </c>
      <c r="B7" s="44" t="s">
        <v>233</v>
      </c>
      <c r="C7" s="44" t="s">
        <v>317</v>
      </c>
      <c r="D7" s="45">
        <v>123.27</v>
      </c>
      <c r="E7" s="46">
        <v>25</v>
      </c>
      <c r="F7" s="46">
        <f t="shared" si="0"/>
        <v>3081.75</v>
      </c>
      <c r="G7" s="47"/>
      <c r="H7" s="46">
        <v>20</v>
      </c>
      <c r="I7" s="47"/>
      <c r="J7" s="44"/>
      <c r="K7" s="46">
        <f t="shared" si="1"/>
        <v>5</v>
      </c>
      <c r="L7" s="46">
        <v>0</v>
      </c>
      <c r="M7" s="50">
        <f t="shared" si="2"/>
        <v>0</v>
      </c>
    </row>
    <row r="8" spans="1:13" ht="46.8">
      <c r="A8" s="44" t="s">
        <v>322</v>
      </c>
      <c r="B8" s="44" t="s">
        <v>233</v>
      </c>
      <c r="C8" s="44" t="s">
        <v>317</v>
      </c>
      <c r="D8" s="45">
        <v>153</v>
      </c>
      <c r="E8" s="46">
        <v>40</v>
      </c>
      <c r="F8" s="46">
        <f t="shared" si="0"/>
        <v>6120</v>
      </c>
      <c r="G8" s="46"/>
      <c r="H8" s="46">
        <v>30</v>
      </c>
      <c r="I8" s="47"/>
      <c r="J8" s="44"/>
      <c r="K8" s="46">
        <f t="shared" si="1"/>
        <v>10</v>
      </c>
      <c r="L8" s="46">
        <v>0</v>
      </c>
      <c r="M8" s="50">
        <f t="shared" si="2"/>
        <v>0</v>
      </c>
    </row>
    <row r="9" spans="1:13" ht="31.2">
      <c r="A9" s="44" t="s">
        <v>323</v>
      </c>
      <c r="B9" s="44" t="s">
        <v>233</v>
      </c>
      <c r="C9" s="44" t="s">
        <v>317</v>
      </c>
      <c r="D9" s="45">
        <v>20</v>
      </c>
      <c r="E9" s="46">
        <v>24</v>
      </c>
      <c r="F9" s="46">
        <f t="shared" si="0"/>
        <v>480</v>
      </c>
      <c r="G9" s="47"/>
      <c r="H9" s="46">
        <v>30</v>
      </c>
      <c r="I9" s="47"/>
      <c r="J9" s="44"/>
      <c r="K9" s="46">
        <f t="shared" si="1"/>
        <v>-6</v>
      </c>
      <c r="L9" s="46">
        <v>6</v>
      </c>
      <c r="M9" s="50">
        <f t="shared" si="2"/>
        <v>120</v>
      </c>
    </row>
    <row r="10" spans="1:13" ht="31.2">
      <c r="A10" s="44" t="s">
        <v>324</v>
      </c>
      <c r="B10" s="44" t="s">
        <v>233</v>
      </c>
      <c r="C10" s="44" t="s">
        <v>317</v>
      </c>
      <c r="D10" s="45">
        <v>14.38</v>
      </c>
      <c r="E10" s="46">
        <v>241</v>
      </c>
      <c r="F10" s="46">
        <f t="shared" si="0"/>
        <v>3465.58</v>
      </c>
      <c r="G10" s="47"/>
      <c r="H10" s="46">
        <v>150</v>
      </c>
      <c r="I10" s="47"/>
      <c r="J10" s="44"/>
      <c r="K10" s="46">
        <f t="shared" si="1"/>
        <v>91</v>
      </c>
      <c r="L10" s="46">
        <v>0</v>
      </c>
      <c r="M10" s="50">
        <f t="shared" si="2"/>
        <v>0</v>
      </c>
    </row>
    <row r="11" spans="1:13" ht="31.2">
      <c r="A11" s="44" t="s">
        <v>325</v>
      </c>
      <c r="B11" s="44" t="s">
        <v>233</v>
      </c>
      <c r="C11" s="44" t="s">
        <v>317</v>
      </c>
      <c r="D11" s="45">
        <v>173</v>
      </c>
      <c r="E11" s="46">
        <v>59</v>
      </c>
      <c r="F11" s="46">
        <f t="shared" si="0"/>
        <v>10207</v>
      </c>
      <c r="G11" s="47"/>
      <c r="H11" s="46">
        <v>40</v>
      </c>
      <c r="I11" s="47"/>
      <c r="J11" s="44"/>
      <c r="K11" s="46">
        <f t="shared" si="1"/>
        <v>19</v>
      </c>
      <c r="L11" s="46">
        <v>0</v>
      </c>
      <c r="M11" s="50">
        <f t="shared" si="2"/>
        <v>0</v>
      </c>
    </row>
    <row r="12" spans="1:13" ht="31.2">
      <c r="A12" s="44" t="s">
        <v>326</v>
      </c>
      <c r="B12" s="44" t="s">
        <v>233</v>
      </c>
      <c r="C12" s="44" t="s">
        <v>317</v>
      </c>
      <c r="D12" s="45">
        <v>84</v>
      </c>
      <c r="E12" s="46">
        <v>7</v>
      </c>
      <c r="F12" s="46">
        <f t="shared" si="0"/>
        <v>588</v>
      </c>
      <c r="G12" s="46"/>
      <c r="H12" s="46">
        <v>30</v>
      </c>
      <c r="I12" s="46"/>
      <c r="J12" s="44"/>
      <c r="K12" s="46">
        <f t="shared" si="1"/>
        <v>-23</v>
      </c>
      <c r="L12" s="46">
        <v>23</v>
      </c>
      <c r="M12" s="50">
        <f t="shared" si="2"/>
        <v>1932</v>
      </c>
    </row>
    <row r="13" spans="1:13" ht="31.2">
      <c r="A13" s="44" t="s">
        <v>327</v>
      </c>
      <c r="B13" s="44" t="s">
        <v>233</v>
      </c>
      <c r="C13" s="44" t="s">
        <v>317</v>
      </c>
      <c r="D13" s="45">
        <v>101</v>
      </c>
      <c r="E13" s="46">
        <v>29</v>
      </c>
      <c r="F13" s="46">
        <f t="shared" si="0"/>
        <v>2929</v>
      </c>
      <c r="G13" s="47"/>
      <c r="H13" s="46">
        <v>30</v>
      </c>
      <c r="I13" s="46"/>
      <c r="J13" s="44"/>
      <c r="K13" s="46">
        <f t="shared" si="1"/>
        <v>-1</v>
      </c>
      <c r="L13" s="46">
        <v>1</v>
      </c>
      <c r="M13" s="50">
        <f t="shared" si="2"/>
        <v>101</v>
      </c>
    </row>
    <row r="14" spans="1:13" ht="46.8">
      <c r="A14" s="44" t="s">
        <v>328</v>
      </c>
      <c r="B14" s="44" t="s">
        <v>233</v>
      </c>
      <c r="C14" s="44" t="s">
        <v>317</v>
      </c>
      <c r="D14" s="45">
        <v>439</v>
      </c>
      <c r="E14" s="46">
        <v>52</v>
      </c>
      <c r="F14" s="46">
        <f t="shared" si="0"/>
        <v>22828</v>
      </c>
      <c r="G14" s="44"/>
      <c r="H14" s="46">
        <v>50</v>
      </c>
      <c r="I14" s="46"/>
      <c r="J14" s="44"/>
      <c r="K14" s="46">
        <f t="shared" si="1"/>
        <v>2</v>
      </c>
      <c r="L14" s="46">
        <v>0</v>
      </c>
      <c r="M14" s="50">
        <f t="shared" si="2"/>
        <v>0</v>
      </c>
    </row>
    <row r="15" spans="1:13" ht="31.2">
      <c r="A15" s="44" t="s">
        <v>329</v>
      </c>
      <c r="B15" s="44" t="s">
        <v>233</v>
      </c>
      <c r="C15" s="44" t="s">
        <v>317</v>
      </c>
      <c r="D15" s="45">
        <v>158</v>
      </c>
      <c r="E15" s="46">
        <v>177</v>
      </c>
      <c r="F15" s="46">
        <f t="shared" si="0"/>
        <v>27966</v>
      </c>
      <c r="G15" s="47"/>
      <c r="H15" s="46">
        <v>60</v>
      </c>
      <c r="I15" s="47"/>
      <c r="J15" s="44"/>
      <c r="K15" s="46">
        <f t="shared" si="1"/>
        <v>117</v>
      </c>
      <c r="L15" s="46">
        <v>0</v>
      </c>
      <c r="M15" s="50">
        <f t="shared" si="2"/>
        <v>0</v>
      </c>
    </row>
    <row r="16" spans="1:13" ht="31.2">
      <c r="A16" s="44" t="s">
        <v>330</v>
      </c>
      <c r="B16" s="44" t="s">
        <v>233</v>
      </c>
      <c r="C16" s="44" t="s">
        <v>317</v>
      </c>
      <c r="D16" s="45">
        <v>13</v>
      </c>
      <c r="E16" s="46">
        <v>34</v>
      </c>
      <c r="F16" s="46">
        <f t="shared" si="0"/>
        <v>442</v>
      </c>
      <c r="G16" s="46"/>
      <c r="H16" s="46">
        <v>30</v>
      </c>
      <c r="I16" s="47"/>
      <c r="J16" s="44"/>
      <c r="K16" s="46">
        <f t="shared" si="1"/>
        <v>4</v>
      </c>
      <c r="L16" s="46">
        <v>0</v>
      </c>
      <c r="M16" s="50">
        <f t="shared" si="2"/>
        <v>0</v>
      </c>
    </row>
    <row r="17" spans="1:13" ht="31.2">
      <c r="A17" s="44" t="s">
        <v>331</v>
      </c>
      <c r="B17" s="44" t="s">
        <v>233</v>
      </c>
      <c r="C17" s="44" t="s">
        <v>317</v>
      </c>
      <c r="D17" s="45">
        <v>40.369999999999997</v>
      </c>
      <c r="E17" s="46">
        <v>25</v>
      </c>
      <c r="F17" s="46">
        <f t="shared" si="0"/>
        <v>1009.25</v>
      </c>
      <c r="G17" s="46"/>
      <c r="H17" s="46">
        <v>60</v>
      </c>
      <c r="I17" s="47"/>
      <c r="J17" s="44"/>
      <c r="K17" s="46">
        <f t="shared" si="1"/>
        <v>-35</v>
      </c>
      <c r="L17" s="46">
        <v>35</v>
      </c>
      <c r="M17" s="50">
        <f t="shared" si="2"/>
        <v>1412.95</v>
      </c>
    </row>
    <row r="18" spans="1:13" ht="31.2">
      <c r="A18" s="44" t="s">
        <v>332</v>
      </c>
      <c r="B18" s="44" t="s">
        <v>233</v>
      </c>
      <c r="C18" s="44" t="s">
        <v>317</v>
      </c>
      <c r="D18" s="45">
        <v>52</v>
      </c>
      <c r="E18" s="46">
        <v>71</v>
      </c>
      <c r="F18" s="46">
        <f t="shared" si="0"/>
        <v>3692</v>
      </c>
      <c r="G18" s="47"/>
      <c r="H18" s="46">
        <v>80</v>
      </c>
      <c r="I18" s="47"/>
      <c r="J18" s="44"/>
      <c r="K18" s="46">
        <f t="shared" si="1"/>
        <v>-9</v>
      </c>
      <c r="L18" s="46">
        <v>9</v>
      </c>
      <c r="M18" s="50">
        <f t="shared" si="2"/>
        <v>468</v>
      </c>
    </row>
    <row r="19" spans="1:13" ht="31.2">
      <c r="A19" s="44" t="s">
        <v>333</v>
      </c>
      <c r="B19" s="44" t="s">
        <v>233</v>
      </c>
      <c r="C19" s="44" t="s">
        <v>317</v>
      </c>
      <c r="D19" s="45">
        <v>63.36</v>
      </c>
      <c r="E19" s="46">
        <v>50</v>
      </c>
      <c r="F19" s="46">
        <f t="shared" si="0"/>
        <v>3168</v>
      </c>
      <c r="G19" s="46"/>
      <c r="H19" s="46">
        <v>80</v>
      </c>
      <c r="I19" s="47"/>
      <c r="J19" s="44"/>
      <c r="K19" s="46">
        <f t="shared" si="1"/>
        <v>-30</v>
      </c>
      <c r="L19" s="46">
        <v>30</v>
      </c>
      <c r="M19" s="50">
        <f t="shared" si="2"/>
        <v>1900.8</v>
      </c>
    </row>
    <row r="20" spans="1:13" ht="31.2">
      <c r="A20" s="44" t="s">
        <v>334</v>
      </c>
      <c r="B20" s="44" t="s">
        <v>233</v>
      </c>
      <c r="C20" s="44" t="s">
        <v>317</v>
      </c>
      <c r="D20" s="45">
        <v>52.27</v>
      </c>
      <c r="E20" s="46">
        <v>109</v>
      </c>
      <c r="F20" s="46">
        <f t="shared" si="0"/>
        <v>5697.43</v>
      </c>
      <c r="G20" s="47"/>
      <c r="H20" s="46">
        <v>60</v>
      </c>
      <c r="I20" s="47"/>
      <c r="J20" s="44"/>
      <c r="K20" s="46">
        <f t="shared" si="1"/>
        <v>49</v>
      </c>
      <c r="L20" s="46">
        <v>0</v>
      </c>
      <c r="M20" s="50">
        <f t="shared" si="2"/>
        <v>0</v>
      </c>
    </row>
    <row r="21" spans="1:13" ht="31.2">
      <c r="A21" s="44" t="s">
        <v>335</v>
      </c>
      <c r="B21" s="44" t="s">
        <v>233</v>
      </c>
      <c r="C21" s="44" t="s">
        <v>317</v>
      </c>
      <c r="D21" s="45">
        <v>83</v>
      </c>
      <c r="E21" s="46">
        <v>162</v>
      </c>
      <c r="F21" s="46">
        <f t="shared" si="0"/>
        <v>13446</v>
      </c>
      <c r="G21" s="47"/>
      <c r="H21" s="46">
        <v>30</v>
      </c>
      <c r="I21" s="47"/>
      <c r="J21" s="44"/>
      <c r="K21" s="46">
        <f t="shared" si="1"/>
        <v>132</v>
      </c>
      <c r="L21" s="46">
        <v>0</v>
      </c>
      <c r="M21" s="50">
        <f t="shared" si="2"/>
        <v>0</v>
      </c>
    </row>
    <row r="22" spans="1:13" ht="31.2">
      <c r="A22" s="44" t="s">
        <v>336</v>
      </c>
      <c r="B22" s="44" t="s">
        <v>233</v>
      </c>
      <c r="C22" s="44" t="s">
        <v>317</v>
      </c>
      <c r="D22" s="45">
        <v>26</v>
      </c>
      <c r="E22" s="46">
        <v>42</v>
      </c>
      <c r="F22" s="46">
        <f t="shared" si="0"/>
        <v>1092</v>
      </c>
      <c r="G22" s="47"/>
      <c r="H22" s="46">
        <v>50</v>
      </c>
      <c r="I22" s="47"/>
      <c r="J22" s="44"/>
      <c r="K22" s="46">
        <f t="shared" si="1"/>
        <v>-8</v>
      </c>
      <c r="L22" s="46">
        <v>8</v>
      </c>
      <c r="M22" s="50">
        <f t="shared" si="2"/>
        <v>208</v>
      </c>
    </row>
    <row r="23" spans="1:13" ht="31.2">
      <c r="A23" s="44" t="s">
        <v>337</v>
      </c>
      <c r="B23" s="44" t="s">
        <v>233</v>
      </c>
      <c r="C23" s="44" t="s">
        <v>317</v>
      </c>
      <c r="D23" s="45">
        <v>71</v>
      </c>
      <c r="E23" s="46">
        <v>23</v>
      </c>
      <c r="F23" s="46">
        <f t="shared" si="0"/>
        <v>1633</v>
      </c>
      <c r="G23" s="47"/>
      <c r="H23" s="46">
        <v>20</v>
      </c>
      <c r="I23" s="47"/>
      <c r="J23" s="44"/>
      <c r="K23" s="46">
        <f t="shared" si="1"/>
        <v>3</v>
      </c>
      <c r="L23" s="46">
        <v>0</v>
      </c>
      <c r="M23" s="50">
        <f t="shared" si="2"/>
        <v>0</v>
      </c>
    </row>
    <row r="24" spans="1:13" ht="31.2">
      <c r="A24" s="44" t="s">
        <v>338</v>
      </c>
      <c r="B24" s="44" t="s">
        <v>233</v>
      </c>
      <c r="C24" s="44" t="s">
        <v>317</v>
      </c>
      <c r="D24" s="45">
        <v>123.49</v>
      </c>
      <c r="E24" s="46">
        <v>36</v>
      </c>
      <c r="F24" s="46">
        <f t="shared" si="0"/>
        <v>4445.6400000000003</v>
      </c>
      <c r="G24" s="47"/>
      <c r="H24" s="46">
        <v>60</v>
      </c>
      <c r="I24" s="47"/>
      <c r="J24" s="44"/>
      <c r="K24" s="46">
        <f t="shared" si="1"/>
        <v>-24</v>
      </c>
      <c r="L24" s="46">
        <v>24</v>
      </c>
      <c r="M24" s="50">
        <f t="shared" si="2"/>
        <v>2963.76</v>
      </c>
    </row>
    <row r="25" spans="1:13" ht="46.8">
      <c r="A25" s="44" t="s">
        <v>339</v>
      </c>
      <c r="B25" s="44" t="s">
        <v>233</v>
      </c>
      <c r="C25" s="44" t="s">
        <v>317</v>
      </c>
      <c r="D25" s="45">
        <v>72.3</v>
      </c>
      <c r="E25" s="46">
        <v>40</v>
      </c>
      <c r="F25" s="46">
        <f t="shared" si="0"/>
        <v>2892</v>
      </c>
      <c r="G25" s="47"/>
      <c r="H25" s="46">
        <v>30</v>
      </c>
      <c r="I25" s="47"/>
      <c r="J25" s="44"/>
      <c r="K25" s="46">
        <f t="shared" si="1"/>
        <v>10</v>
      </c>
      <c r="L25" s="46">
        <v>0</v>
      </c>
      <c r="M25" s="50">
        <f t="shared" si="2"/>
        <v>0</v>
      </c>
    </row>
    <row r="26" spans="1:13" ht="31.2">
      <c r="A26" s="44" t="s">
        <v>340</v>
      </c>
      <c r="B26" s="44" t="s">
        <v>233</v>
      </c>
      <c r="C26" s="44" t="s">
        <v>317</v>
      </c>
      <c r="D26" s="45">
        <v>21</v>
      </c>
      <c r="E26" s="46">
        <v>189</v>
      </c>
      <c r="F26" s="46">
        <f t="shared" si="0"/>
        <v>3969</v>
      </c>
      <c r="G26" s="47"/>
      <c r="H26" s="46">
        <v>150</v>
      </c>
      <c r="I26" s="47"/>
      <c r="J26" s="44"/>
      <c r="K26" s="46">
        <f t="shared" si="1"/>
        <v>39</v>
      </c>
      <c r="L26" s="46">
        <v>0</v>
      </c>
      <c r="M26" s="50">
        <f t="shared" si="2"/>
        <v>0</v>
      </c>
    </row>
    <row r="27" spans="1:13" ht="46.8">
      <c r="A27" s="44" t="s">
        <v>341</v>
      </c>
      <c r="B27" s="44" t="s">
        <v>233</v>
      </c>
      <c r="C27" s="44" t="s">
        <v>317</v>
      </c>
      <c r="D27" s="45">
        <v>229</v>
      </c>
      <c r="E27" s="46">
        <v>19</v>
      </c>
      <c r="F27" s="46">
        <f t="shared" si="0"/>
        <v>4351</v>
      </c>
      <c r="G27" s="47"/>
      <c r="H27" s="46">
        <v>20</v>
      </c>
      <c r="I27" s="47"/>
      <c r="J27" s="44"/>
      <c r="K27" s="46">
        <f t="shared" si="1"/>
        <v>-1</v>
      </c>
      <c r="L27" s="46">
        <v>1</v>
      </c>
      <c r="M27" s="50">
        <f t="shared" si="2"/>
        <v>229</v>
      </c>
    </row>
    <row r="28" spans="1:13" ht="46.8">
      <c r="A28" s="44" t="s">
        <v>342</v>
      </c>
      <c r="B28" s="44" t="s">
        <v>233</v>
      </c>
      <c r="C28" s="44" t="s">
        <v>317</v>
      </c>
      <c r="D28" s="45">
        <v>253</v>
      </c>
      <c r="E28" s="46">
        <v>52</v>
      </c>
      <c r="F28" s="46">
        <f t="shared" si="0"/>
        <v>13156</v>
      </c>
      <c r="G28" s="47"/>
      <c r="H28" s="46">
        <v>30</v>
      </c>
      <c r="I28" s="47"/>
      <c r="J28" s="44"/>
      <c r="K28" s="46">
        <f t="shared" si="1"/>
        <v>22</v>
      </c>
      <c r="L28" s="46">
        <v>0</v>
      </c>
      <c r="M28" s="50">
        <f t="shared" si="2"/>
        <v>0</v>
      </c>
    </row>
    <row r="29" spans="1:13" ht="31.2">
      <c r="A29" s="44" t="s">
        <v>343</v>
      </c>
      <c r="B29" s="44" t="s">
        <v>233</v>
      </c>
      <c r="C29" s="44" t="s">
        <v>317</v>
      </c>
      <c r="D29" s="45">
        <v>186</v>
      </c>
      <c r="E29" s="46">
        <v>111</v>
      </c>
      <c r="F29" s="46">
        <f t="shared" si="0"/>
        <v>20646</v>
      </c>
      <c r="G29" s="47"/>
      <c r="H29" s="46">
        <v>30</v>
      </c>
      <c r="I29" s="47"/>
      <c r="J29" s="44"/>
      <c r="K29" s="46">
        <f t="shared" si="1"/>
        <v>81</v>
      </c>
      <c r="L29" s="46">
        <v>0</v>
      </c>
      <c r="M29" s="50">
        <f t="shared" si="2"/>
        <v>0</v>
      </c>
    </row>
    <row r="30" spans="1:13" ht="31.2">
      <c r="A30" s="44" t="s">
        <v>344</v>
      </c>
      <c r="B30" s="44" t="s">
        <v>233</v>
      </c>
      <c r="C30" s="44" t="s">
        <v>317</v>
      </c>
      <c r="D30" s="45">
        <v>125</v>
      </c>
      <c r="E30" s="46">
        <v>23</v>
      </c>
      <c r="F30" s="46">
        <f t="shared" si="0"/>
        <v>2875</v>
      </c>
      <c r="G30" s="47"/>
      <c r="H30" s="46">
        <v>30</v>
      </c>
      <c r="I30" s="47"/>
      <c r="J30" s="44"/>
      <c r="K30" s="46">
        <f t="shared" si="1"/>
        <v>-7</v>
      </c>
      <c r="L30" s="46">
        <v>7</v>
      </c>
      <c r="M30" s="50">
        <f t="shared" si="2"/>
        <v>875</v>
      </c>
    </row>
    <row r="31" spans="1:13" ht="31.2">
      <c r="A31" s="44" t="s">
        <v>345</v>
      </c>
      <c r="B31" s="44" t="s">
        <v>233</v>
      </c>
      <c r="C31" s="44" t="s">
        <v>317</v>
      </c>
      <c r="D31" s="45">
        <v>118</v>
      </c>
      <c r="E31" s="46">
        <v>124</v>
      </c>
      <c r="F31" s="46">
        <f t="shared" si="0"/>
        <v>14632</v>
      </c>
      <c r="G31" s="47"/>
      <c r="H31" s="46">
        <v>60</v>
      </c>
      <c r="I31" s="46"/>
      <c r="J31" s="44"/>
      <c r="K31" s="46">
        <f t="shared" si="1"/>
        <v>64</v>
      </c>
      <c r="L31" s="46">
        <v>0</v>
      </c>
      <c r="M31" s="50">
        <f t="shared" si="2"/>
        <v>0</v>
      </c>
    </row>
    <row r="32" spans="1:13" ht="31.2">
      <c r="A32" s="44" t="s">
        <v>346</v>
      </c>
      <c r="B32" s="44" t="s">
        <v>233</v>
      </c>
      <c r="C32" s="44" t="s">
        <v>317</v>
      </c>
      <c r="D32" s="45">
        <v>69.13</v>
      </c>
      <c r="E32" s="46">
        <v>92</v>
      </c>
      <c r="F32" s="46">
        <f t="shared" si="0"/>
        <v>6359.96</v>
      </c>
      <c r="G32" s="47"/>
      <c r="H32" s="46">
        <v>60</v>
      </c>
      <c r="I32" s="47"/>
      <c r="J32" s="44"/>
      <c r="K32" s="46">
        <f t="shared" si="1"/>
        <v>32</v>
      </c>
      <c r="L32" s="46">
        <v>0</v>
      </c>
      <c r="M32" s="50">
        <f t="shared" si="2"/>
        <v>0</v>
      </c>
    </row>
    <row r="33" spans="1:13" ht="31.2">
      <c r="A33" s="44" t="s">
        <v>347</v>
      </c>
      <c r="B33" s="44" t="s">
        <v>233</v>
      </c>
      <c r="C33" s="44" t="s">
        <v>317</v>
      </c>
      <c r="D33" s="45">
        <v>82</v>
      </c>
      <c r="E33" s="46">
        <v>41</v>
      </c>
      <c r="F33" s="46">
        <f t="shared" si="0"/>
        <v>3362</v>
      </c>
      <c r="G33" s="47"/>
      <c r="H33" s="46">
        <v>36</v>
      </c>
      <c r="I33" s="46"/>
      <c r="J33" s="44"/>
      <c r="K33" s="46">
        <f t="shared" si="1"/>
        <v>5</v>
      </c>
      <c r="L33" s="46">
        <v>0</v>
      </c>
      <c r="M33" s="50">
        <f t="shared" si="2"/>
        <v>0</v>
      </c>
    </row>
    <row r="34" spans="1:13" ht="31.2">
      <c r="A34" s="44" t="s">
        <v>348</v>
      </c>
      <c r="B34" s="44" t="s">
        <v>233</v>
      </c>
      <c r="C34" s="44" t="s">
        <v>317</v>
      </c>
      <c r="D34" s="45">
        <v>109</v>
      </c>
      <c r="E34" s="46">
        <v>58</v>
      </c>
      <c r="F34" s="46">
        <f t="shared" si="0"/>
        <v>6322</v>
      </c>
      <c r="G34" s="47"/>
      <c r="H34" s="46">
        <v>30</v>
      </c>
      <c r="I34" s="47"/>
      <c r="J34" s="44"/>
      <c r="K34" s="46">
        <f t="shared" si="1"/>
        <v>28</v>
      </c>
      <c r="L34" s="46">
        <v>0</v>
      </c>
      <c r="M34" s="50">
        <f t="shared" si="2"/>
        <v>0</v>
      </c>
    </row>
    <row r="35" spans="1:13" ht="31.2">
      <c r="A35" s="44" t="s">
        <v>349</v>
      </c>
      <c r="B35" s="44" t="s">
        <v>233</v>
      </c>
      <c r="C35" s="44" t="s">
        <v>317</v>
      </c>
      <c r="D35" s="45">
        <v>80</v>
      </c>
      <c r="E35" s="46">
        <v>259</v>
      </c>
      <c r="F35" s="46">
        <f t="shared" si="0"/>
        <v>20720</v>
      </c>
      <c r="G35" s="47"/>
      <c r="H35" s="46">
        <v>80</v>
      </c>
      <c r="I35" s="47"/>
      <c r="J35" s="44"/>
      <c r="K35" s="46">
        <f t="shared" si="1"/>
        <v>179</v>
      </c>
      <c r="L35" s="46">
        <v>0</v>
      </c>
      <c r="M35" s="50">
        <f t="shared" si="2"/>
        <v>0</v>
      </c>
    </row>
    <row r="36" spans="1:13" ht="31.2">
      <c r="A36" s="44" t="s">
        <v>350</v>
      </c>
      <c r="B36" s="44" t="s">
        <v>233</v>
      </c>
      <c r="C36" s="44" t="s">
        <v>317</v>
      </c>
      <c r="D36" s="45">
        <v>90</v>
      </c>
      <c r="E36" s="46">
        <v>53</v>
      </c>
      <c r="F36" s="46">
        <f t="shared" si="0"/>
        <v>4770</v>
      </c>
      <c r="G36" s="44"/>
      <c r="H36" s="46">
        <v>30</v>
      </c>
      <c r="I36" s="47"/>
      <c r="J36" s="44"/>
      <c r="K36" s="46">
        <f t="shared" si="1"/>
        <v>23</v>
      </c>
      <c r="L36" s="46">
        <v>0</v>
      </c>
      <c r="M36" s="50">
        <f t="shared" si="2"/>
        <v>0</v>
      </c>
    </row>
    <row r="37" spans="1:13" ht="31.2">
      <c r="A37" s="44" t="s">
        <v>351</v>
      </c>
      <c r="B37" s="44" t="s">
        <v>233</v>
      </c>
      <c r="C37" s="44" t="s">
        <v>317</v>
      </c>
      <c r="D37" s="45">
        <v>97</v>
      </c>
      <c r="E37" s="46">
        <v>82</v>
      </c>
      <c r="F37" s="46">
        <f t="shared" si="0"/>
        <v>7954</v>
      </c>
      <c r="G37" s="47"/>
      <c r="H37" s="46">
        <v>60</v>
      </c>
      <c r="I37" s="47"/>
      <c r="J37" s="44"/>
      <c r="K37" s="46">
        <f t="shared" si="1"/>
        <v>22</v>
      </c>
      <c r="L37" s="46">
        <v>0</v>
      </c>
      <c r="M37" s="50">
        <f t="shared" si="2"/>
        <v>0</v>
      </c>
    </row>
    <row r="38" spans="1:13" ht="31.2">
      <c r="A38" s="44" t="s">
        <v>352</v>
      </c>
      <c r="B38" s="44" t="s">
        <v>233</v>
      </c>
      <c r="C38" s="44" t="s">
        <v>317</v>
      </c>
      <c r="D38" s="45">
        <v>194.44</v>
      </c>
      <c r="E38" s="46">
        <v>90</v>
      </c>
      <c r="F38" s="46">
        <f t="shared" si="0"/>
        <v>17499.599999999999</v>
      </c>
      <c r="G38" s="47"/>
      <c r="H38" s="46">
        <v>20</v>
      </c>
      <c r="I38" s="47"/>
      <c r="J38" s="44"/>
      <c r="K38" s="46">
        <f t="shared" si="1"/>
        <v>70</v>
      </c>
      <c r="L38" s="46">
        <v>0</v>
      </c>
      <c r="M38" s="50">
        <f t="shared" si="2"/>
        <v>0</v>
      </c>
    </row>
    <row r="39" spans="1:13" ht="31.2">
      <c r="A39" s="44" t="s">
        <v>353</v>
      </c>
      <c r="B39" s="44" t="s">
        <v>233</v>
      </c>
      <c r="C39" s="44" t="s">
        <v>317</v>
      </c>
      <c r="D39" s="45">
        <v>68.38</v>
      </c>
      <c r="E39" s="46">
        <v>134</v>
      </c>
      <c r="F39" s="46">
        <f t="shared" si="0"/>
        <v>9162.92</v>
      </c>
      <c r="G39" s="47"/>
      <c r="H39" s="46">
        <v>60</v>
      </c>
      <c r="I39" s="47"/>
      <c r="J39" s="44"/>
      <c r="K39" s="46">
        <f t="shared" si="1"/>
        <v>74</v>
      </c>
      <c r="L39" s="46">
        <v>0</v>
      </c>
      <c r="M39" s="50">
        <f t="shared" si="2"/>
        <v>0</v>
      </c>
    </row>
    <row r="40" spans="1:13" ht="31.2">
      <c r="A40" s="44" t="s">
        <v>354</v>
      </c>
      <c r="B40" s="44" t="s">
        <v>233</v>
      </c>
      <c r="C40" s="44" t="s">
        <v>317</v>
      </c>
      <c r="D40" s="45">
        <v>153</v>
      </c>
      <c r="E40" s="46">
        <v>12</v>
      </c>
      <c r="F40" s="46">
        <f t="shared" si="0"/>
        <v>1836</v>
      </c>
      <c r="G40" s="46"/>
      <c r="H40" s="46">
        <v>48</v>
      </c>
      <c r="I40" s="47"/>
      <c r="J40" s="44"/>
      <c r="K40" s="46">
        <f t="shared" si="1"/>
        <v>-36</v>
      </c>
      <c r="L40" s="46">
        <v>36</v>
      </c>
      <c r="M40" s="50">
        <f t="shared" si="2"/>
        <v>5508</v>
      </c>
    </row>
    <row r="41" spans="1:13" ht="31.2">
      <c r="A41" s="44" t="s">
        <v>355</v>
      </c>
      <c r="B41" s="44" t="s">
        <v>233</v>
      </c>
      <c r="C41" s="44" t="s">
        <v>317</v>
      </c>
      <c r="D41" s="45">
        <v>68.13</v>
      </c>
      <c r="E41" s="46">
        <v>14</v>
      </c>
      <c r="F41" s="46">
        <f t="shared" si="0"/>
        <v>953.82</v>
      </c>
      <c r="G41" s="46"/>
      <c r="H41" s="46">
        <v>60</v>
      </c>
      <c r="I41" s="47"/>
      <c r="J41" s="44"/>
      <c r="K41" s="46">
        <f t="shared" si="1"/>
        <v>-46</v>
      </c>
      <c r="L41" s="46">
        <v>46</v>
      </c>
      <c r="M41" s="50">
        <f t="shared" si="2"/>
        <v>3133.98</v>
      </c>
    </row>
    <row r="42" spans="1:13" ht="31.2">
      <c r="A42" s="44" t="s">
        <v>356</v>
      </c>
      <c r="B42" s="44" t="s">
        <v>233</v>
      </c>
      <c r="C42" s="44" t="s">
        <v>357</v>
      </c>
      <c r="D42" s="45">
        <v>324</v>
      </c>
      <c r="E42" s="46">
        <v>23</v>
      </c>
      <c r="F42" s="46">
        <f t="shared" si="0"/>
        <v>7452</v>
      </c>
      <c r="G42" s="47"/>
      <c r="H42" s="46">
        <v>10</v>
      </c>
      <c r="I42" s="47"/>
      <c r="J42" s="44"/>
      <c r="K42" s="46">
        <f t="shared" si="1"/>
        <v>13</v>
      </c>
      <c r="L42" s="46">
        <v>0</v>
      </c>
      <c r="M42" s="50">
        <f t="shared" si="2"/>
        <v>0</v>
      </c>
    </row>
    <row r="43" spans="1:13">
      <c r="A43" s="48"/>
      <c r="B43" s="48"/>
      <c r="C43" s="48"/>
      <c r="D43" s="48"/>
      <c r="E43" s="48"/>
      <c r="F43" s="78">
        <f>SUM(F2:F42)</f>
        <v>312927.90999999997</v>
      </c>
      <c r="G43" s="48"/>
      <c r="H43" s="48"/>
      <c r="I43" s="48"/>
      <c r="J43" s="48"/>
      <c r="K43" s="48"/>
      <c r="L43" s="48"/>
      <c r="M43" s="78">
        <f>SUM(M2:M42)</f>
        <v>19834.73</v>
      </c>
    </row>
  </sheetData>
  <printOptions gridLines="1"/>
  <pageMargins left="0.23622047244094499" right="0.23622047244094499" top="0.74803149606299202" bottom="0.511811023622047" header="0.31496062992126" footer="0.23622047244094499"/>
  <pageSetup paperSize="9" scale="93" orientation="landscape" r:id="rId1"/>
  <headerFooter>
    <oddHeader>&amp;C&amp;F
&amp;A</oddHeader>
    <oddFooter>&amp;CPage &amp;P of &amp;N</oddFooter>
  </headerFooter>
  <rowBreaks count="2" manualBreakCount="2">
    <brk id="13" max="16383" man="1"/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36</vt:i4>
      </vt:variant>
    </vt:vector>
  </HeadingPairs>
  <TitlesOfParts>
    <vt:vector size="68" baseType="lpstr">
      <vt:lpstr>Mon- Electrical-Wires</vt:lpstr>
      <vt:lpstr>Mon- Electrical-Switches</vt:lpstr>
      <vt:lpstr>Mon-Electrical-Conducting</vt:lpstr>
      <vt:lpstr>Mon- Electrical-Earthing</vt:lpstr>
      <vt:lpstr>Mon-Electrical-Lights</vt:lpstr>
      <vt:lpstr>Mon-Electrical-Cable trays</vt:lpstr>
      <vt:lpstr>Mon-Electrical-Miscellaneous</vt:lpstr>
      <vt:lpstr>Tue-Plum-CPVC Pipes&amp;fittings</vt:lpstr>
      <vt:lpstr>Tue-Plumbing-PVC Pipes&amp;fittings</vt:lpstr>
      <vt:lpstr>Tue- Plumbing-Rigid PVC</vt:lpstr>
      <vt:lpstr>Tue-Plumbing-GI pipes&amp;Fittings</vt:lpstr>
      <vt:lpstr>Tue- Plumbing-Eco drain</vt:lpstr>
      <vt:lpstr>Tue-PlumbingHousing CP&amp;Sanitary</vt:lpstr>
      <vt:lpstr>Tue-plumbCommercial CP&amp;Sanitary</vt:lpstr>
      <vt:lpstr>Wed-Hardware-Fastners</vt:lpstr>
      <vt:lpstr>Tue-Paints &amp; Related tools</vt:lpstr>
      <vt:lpstr>Wed-Doors</vt:lpstr>
      <vt:lpstr>Wed-Doors-related Hardware</vt:lpstr>
      <vt:lpstr>Wed-Chemicals</vt:lpstr>
      <vt:lpstr>Wed-Tools</vt:lpstr>
      <vt:lpstr>Sat-Steel-Pipes&amp;Angles</vt:lpstr>
      <vt:lpstr>Sat-Steel-Fittings </vt:lpstr>
      <vt:lpstr>Friday-Fire&amp;safety-FAS</vt:lpstr>
      <vt:lpstr>Friday-Fire&amp;safety-FFS</vt:lpstr>
      <vt:lpstr>Fri-Fire&amp;safety-Instrumentation</vt:lpstr>
      <vt:lpstr>Sat-New Pumps</vt:lpstr>
      <vt:lpstr>Sat-Old pumps</vt:lpstr>
      <vt:lpstr>Thu-Consumables</vt:lpstr>
      <vt:lpstr>Thu-Stationary</vt:lpstr>
      <vt:lpstr>Thu-General items</vt:lpstr>
      <vt:lpstr>Thu-Peripherals</vt:lpstr>
      <vt:lpstr>Sat-Tiles</vt:lpstr>
      <vt:lpstr>'Friday-Fire&amp;safety-FAS'!Print_Area</vt:lpstr>
      <vt:lpstr>'Fri-Fire&amp;safety-Instrumentation'!Print_Area</vt:lpstr>
      <vt:lpstr>'Mon- Electrical-Earthing'!Print_Area</vt:lpstr>
      <vt:lpstr>'Mon- Electrical-Switches'!Print_Area</vt:lpstr>
      <vt:lpstr>'Mon- Electrical-Wires'!Print_Area</vt:lpstr>
      <vt:lpstr>'Mon-Electrical-Cable trays'!Print_Area</vt:lpstr>
      <vt:lpstr>'Mon-Electrical-Conducting'!Print_Area</vt:lpstr>
      <vt:lpstr>'Mon-Electrical-Lights'!Print_Area</vt:lpstr>
      <vt:lpstr>'Mon-Electrical-Miscellaneous'!Print_Area</vt:lpstr>
      <vt:lpstr>'Sat-New Pumps'!Print_Area</vt:lpstr>
      <vt:lpstr>'Sat-Steel-Fittings '!Print_Area</vt:lpstr>
      <vt:lpstr>'Sat-Steel-Pipes&amp;Angles'!Print_Area</vt:lpstr>
      <vt:lpstr>'Tue- Plumbing-Eco drain'!Print_Area</vt:lpstr>
      <vt:lpstr>'Tue-Plumbing-GI pipes&amp;Fittings'!Print_Area</vt:lpstr>
      <vt:lpstr>'Tue-PlumbingHousing CP&amp;Sanitary'!Print_Area</vt:lpstr>
      <vt:lpstr>'Wed-Chemicals'!Print_Area</vt:lpstr>
      <vt:lpstr>'Friday-Fire&amp;safety-FFS'!Print_Titles</vt:lpstr>
      <vt:lpstr>'Mon- Electrical-Switches'!Print_Titles</vt:lpstr>
      <vt:lpstr>'Mon-Electrical-Cable trays'!Print_Titles</vt:lpstr>
      <vt:lpstr>'Mon-Electrical-Lights'!Print_Titles</vt:lpstr>
      <vt:lpstr>'Mon-Electrical-Miscellaneous'!Print_Titles</vt:lpstr>
      <vt:lpstr>'Sat-New Pumps'!Print_Titles</vt:lpstr>
      <vt:lpstr>'Sat-Steel-Pipes&amp;Angles'!Print_Titles</vt:lpstr>
      <vt:lpstr>'Sat-Tiles'!Print_Titles</vt:lpstr>
      <vt:lpstr>'Thu-Consumables'!Print_Titles</vt:lpstr>
      <vt:lpstr>'Thu-General items'!Print_Titles</vt:lpstr>
      <vt:lpstr>'Thu-Peripherals'!Print_Titles</vt:lpstr>
      <vt:lpstr>'Thu-Stationary'!Print_Titles</vt:lpstr>
      <vt:lpstr>'Tue- Plumbing-Eco drain'!Print_Titles</vt:lpstr>
      <vt:lpstr>'Tue-Paints &amp; Related tools'!Print_Titles</vt:lpstr>
      <vt:lpstr>'Tue-plumbCommercial CP&amp;Sanitary'!Print_Titles</vt:lpstr>
      <vt:lpstr>'Tue-Plumbing-GI pipes&amp;Fittings'!Print_Titles</vt:lpstr>
      <vt:lpstr>'Tue-PlumbingHousing CP&amp;Sanitary'!Print_Titles</vt:lpstr>
      <vt:lpstr>'Tue-Plumbing-PVC Pipes&amp;fittings'!Print_Titles</vt:lpstr>
      <vt:lpstr>'Tue-Plum-CPVC Pipes&amp;fittings'!Print_Titles</vt:lpstr>
      <vt:lpstr>'Wed-Hardware-Fastners'!Print_Titles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</dc:creator>
  <cp:lastModifiedBy>aruna mppl</cp:lastModifiedBy>
  <cp:lastPrinted>2025-10-14T11:03:11Z</cp:lastPrinted>
  <dcterms:created xsi:type="dcterms:W3CDTF">2025-09-24T06:34:00Z</dcterms:created>
  <dcterms:modified xsi:type="dcterms:W3CDTF">2025-10-14T11:03:32Z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011E198B9B4748DA9CD685DE5F029279_13</vt:lpwstr>
  </property>
  <property fmtid="{D5CDD505-2E9C-101B-9397-08002B2CF9AE}" pid="3" name="KSOProductBuildVer">
    <vt:lpwstr>1033-12.2.0.22549</vt:lpwstr>
  </property>
</Properties>
</file>