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"/>
    </mc:Choice>
  </mc:AlternateContent>
  <xr:revisionPtr revIDLastSave="0" documentId="13_ncr:1_{7AFB2166-2B45-4BA5-88B2-72D8FAB0F625}" xr6:coauthVersionLast="47" xr6:coauthVersionMax="47" xr10:uidLastSave="{00000000-0000-0000-0000-000000000000}"/>
  <bookViews>
    <workbookView xWindow="0" yWindow="720" windowWidth="20490" windowHeight="1080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03.03.2022" sheetId="33" r:id="rId9"/>
  </sheets>
  <definedNames>
    <definedName name="_xlnm._FilterDatabase" localSheetId="8" hidden="1">'03.03.2022'!$A$4:$AD$58</definedName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'03.03.2022'!$AA:$AA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33" l="1"/>
  <c r="J35" i="33"/>
  <c r="I33" i="33"/>
  <c r="S27" i="33"/>
  <c r="X27" i="33" s="1"/>
  <c r="N27" i="33"/>
  <c r="S26" i="33"/>
  <c r="N26" i="33"/>
  <c r="J19" i="33"/>
  <c r="S12" i="33"/>
  <c r="N12" i="33"/>
  <c r="S11" i="33"/>
  <c r="N11" i="33"/>
  <c r="I11" i="33"/>
  <c r="Z11" i="33" s="1"/>
  <c r="N8" i="33"/>
  <c r="S8" i="33"/>
  <c r="X8" i="33" s="1"/>
  <c r="N7" i="33"/>
  <c r="S7" i="33"/>
  <c r="X7" i="33" s="1"/>
  <c r="N5" i="33"/>
  <c r="J5" i="33"/>
  <c r="I5" i="33"/>
  <c r="Y5" i="33"/>
  <c r="S5" i="33"/>
  <c r="W55" i="33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W8" i="33"/>
  <c r="V8" i="33"/>
  <c r="U8" i="33"/>
  <c r="T8" i="33"/>
  <c r="Z7" i="33"/>
  <c r="W7" i="33"/>
  <c r="X6" i="33"/>
  <c r="W6" i="33"/>
  <c r="U6" i="33"/>
  <c r="T6" i="33"/>
  <c r="Q6" i="33"/>
  <c r="V6" i="33" s="1"/>
  <c r="H6" i="33"/>
  <c r="G6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8" i="33" l="1"/>
  <c r="AA57" i="33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5" i="33" l="1"/>
  <c r="AB43" i="33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<sst xmlns="http://schemas.openxmlformats.org/spreadsheetml/2006/main" count="777" uniqueCount="92">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</sst>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topLeftCell="I1" zoomScale="90" zoomScaleNormal="90" workbookViewId="0">
      <pane ySplit="4" topLeftCell="A5" activePane="bottomLeft" state="frozen"/>
      <selection pane="bottomLeft" activeCell="X5" sqref="X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2">
        <v>1920000</v>
      </c>
      <c r="L5" s="72">
        <v>-382500</v>
      </c>
      <c r="M5" s="72"/>
      <c r="N5" s="72">
        <f>712500-144799</f>
        <v>567701</v>
      </c>
      <c r="O5" s="72"/>
      <c r="P5" s="72">
        <f>690000+847500</f>
        <v>1537500</v>
      </c>
      <c r="Q5" s="72">
        <v>0</v>
      </c>
      <c r="R5" s="72"/>
      <c r="S5" s="72">
        <f>712500+635593.22</f>
        <v>1348093.22</v>
      </c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242656.77959999998</v>
      </c>
      <c r="Y5" s="72">
        <f>9204+390+50+30000+21060</f>
        <v>60704</v>
      </c>
      <c r="Z5" s="75">
        <f t="shared" ref="Z5:Z57" si="1">E5+F5+G5+H5+I5+J5</f>
        <v>5570905</v>
      </c>
      <c r="AA5" s="72">
        <f t="shared" ref="AA5:AA57" si="2">Z5-K5-O5-P5-Y5-T5-U5-Q5-V5-L5-R5-W5-M5-N5-S5-X5</f>
        <v>4.0000004810281098E-4</v>
      </c>
      <c r="AB5" s="76">
        <f t="shared" ref="AB5:AB57" si="3">D5+T5+U5+Y5+V5-Z5+W5+X5</f>
        <v>-490794.22039999999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2"/>
      <c r="L7" s="72"/>
      <c r="M7" s="72">
        <v>0</v>
      </c>
      <c r="N7" s="72">
        <f>887500+887500+887500+887500</f>
        <v>3550000</v>
      </c>
      <c r="O7" s="72"/>
      <c r="P7" s="72"/>
      <c r="Q7" s="72"/>
      <c r="R7" s="72">
        <v>0</v>
      </c>
      <c r="S7" s="72">
        <f>887500+887500+887500+887500</f>
        <v>3550000</v>
      </c>
      <c r="T7" s="72"/>
      <c r="U7" s="72"/>
      <c r="V7" s="72"/>
      <c r="W7" s="72">
        <f>R7*18%</f>
        <v>0</v>
      </c>
      <c r="X7" s="72">
        <f>S7*18%</f>
        <v>639000</v>
      </c>
      <c r="Y7" s="72">
        <v>0</v>
      </c>
      <c r="Z7" s="75">
        <f t="shared" si="1"/>
        <v>7525000</v>
      </c>
      <c r="AA7" s="72">
        <f t="shared" si="2"/>
        <v>-214000</v>
      </c>
      <c r="AB7" s="76">
        <f t="shared" si="3"/>
        <v>614000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f>512500+512500</f>
        <v>1025000</v>
      </c>
      <c r="O8" s="72"/>
      <c r="P8" s="72"/>
      <c r="Q8" s="72">
        <v>512500</v>
      </c>
      <c r="R8" s="72">
        <v>512500</v>
      </c>
      <c r="S8" s="72">
        <f>512500+512500</f>
        <v>1025000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184500</v>
      </c>
      <c r="Y8" s="72">
        <v>0</v>
      </c>
      <c r="Z8" s="75">
        <f t="shared" si="1"/>
        <v>4500000</v>
      </c>
      <c r="AA8" s="72">
        <f t="shared" si="2"/>
        <v>31000</v>
      </c>
      <c r="AB8" s="76">
        <f t="shared" si="3"/>
        <v>1869000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2"/>
      <c r="L11" s="72"/>
      <c r="M11" s="72">
        <v>1400000</v>
      </c>
      <c r="N11" s="72">
        <f>700000+700000</f>
        <v>1400000</v>
      </c>
      <c r="O11" s="72"/>
      <c r="P11" s="72"/>
      <c r="Q11" s="72"/>
      <c r="R11" s="72">
        <v>1400000</v>
      </c>
      <c r="S11" s="72">
        <f>700000+700000</f>
        <v>1400000</v>
      </c>
      <c r="T11" s="72"/>
      <c r="U11" s="72"/>
      <c r="V11" s="72"/>
      <c r="W11" s="72">
        <f>R11*18%</f>
        <v>252000</v>
      </c>
      <c r="X11" s="72">
        <f>S11*18%</f>
        <v>252000</v>
      </c>
      <c r="Y11" s="72">
        <v>0</v>
      </c>
      <c r="Z11" s="75">
        <f t="shared" si="1"/>
        <v>6445000</v>
      </c>
      <c r="AA11" s="72">
        <f t="shared" si="2"/>
        <v>341000</v>
      </c>
      <c r="AB11" s="76">
        <f t="shared" si="3"/>
        <v>59000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f>512500+700000</f>
        <v>1212500</v>
      </c>
      <c r="O12" s="72"/>
      <c r="P12" s="72"/>
      <c r="Q12" s="72">
        <v>512500</v>
      </c>
      <c r="R12" s="72">
        <v>512500</v>
      </c>
      <c r="S12" s="72">
        <f>512500+700000</f>
        <v>1212500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218250</v>
      </c>
      <c r="Y12" s="72"/>
      <c r="Z12" s="75">
        <f t="shared" si="1"/>
        <v>4500000</v>
      </c>
      <c r="AA12" s="72">
        <f t="shared" si="2"/>
        <v>-377750</v>
      </c>
      <c r="AB12" s="76">
        <f t="shared" si="3"/>
        <v>402750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3994460</v>
      </c>
      <c r="AA19" s="72">
        <f t="shared" si="2"/>
        <v>1287506</v>
      </c>
      <c r="AB19" s="76">
        <f t="shared" si="3"/>
        <v>-62506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4007500</v>
      </c>
      <c r="AA21" s="72">
        <f t="shared" si="2"/>
        <v>1064500</v>
      </c>
      <c r="AB21" s="76">
        <f t="shared" si="3"/>
        <v>235500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6725000</v>
      </c>
      <c r="AA23" s="72">
        <f t="shared" si="2"/>
        <v>2192780</v>
      </c>
      <c r="AB23" s="76">
        <f t="shared" si="3"/>
        <v>-406780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f>512500+512500</f>
        <v>1025000</v>
      </c>
      <c r="O26" s="72"/>
      <c r="P26" s="72"/>
      <c r="Q26" s="72">
        <v>1025000</v>
      </c>
      <c r="R26" s="72"/>
      <c r="S26" s="72">
        <f>512500+512500</f>
        <v>1025000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184500</v>
      </c>
      <c r="Y26" s="72">
        <v>0</v>
      </c>
      <c r="Z26" s="75">
        <f t="shared" si="1"/>
        <v>4500000</v>
      </c>
      <c r="AA26" s="72">
        <f t="shared" si="2"/>
        <v>31000</v>
      </c>
      <c r="AB26" s="76">
        <f t="shared" si="3"/>
        <v>369000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2">
        <v>0</v>
      </c>
      <c r="L27" s="72">
        <v>700000</v>
      </c>
      <c r="M27" s="72">
        <v>700000</v>
      </c>
      <c r="N27" s="72">
        <f>700000+900000</f>
        <v>1600000</v>
      </c>
      <c r="O27" s="72"/>
      <c r="P27" s="72"/>
      <c r="Q27" s="72">
        <v>700000</v>
      </c>
      <c r="R27" s="72">
        <v>700000</v>
      </c>
      <c r="S27" s="72">
        <f>700000+900000</f>
        <v>1600000</v>
      </c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288000</v>
      </c>
      <c r="Y27" s="72">
        <v>0</v>
      </c>
      <c r="Z27" s="75">
        <f t="shared" si="1"/>
        <v>6045000</v>
      </c>
      <c r="AA27" s="72">
        <f t="shared" si="2"/>
        <v>-495000</v>
      </c>
      <c r="AB27" s="76">
        <f t="shared" si="3"/>
        <v>495000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6045000</v>
      </c>
      <c r="AA31" s="72">
        <f t="shared" si="2"/>
        <v>1576000</v>
      </c>
      <c r="AB31" s="76">
        <f t="shared" si="3"/>
        <v>-1176000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4500000</v>
      </c>
      <c r="AA33" s="72">
        <f t="shared" si="2"/>
        <v>-1604000</v>
      </c>
      <c r="AB33" s="76">
        <f t="shared" si="3"/>
        <v>504000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4876000</v>
      </c>
      <c r="AA35" s="72">
        <f t="shared" si="2"/>
        <v>461500</v>
      </c>
      <c r="AB35" s="76">
        <f t="shared" si="3"/>
        <v>1288500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f>9204+64769+390</f>
        <v>74363</v>
      </c>
      <c r="Z39" s="75">
        <f t="shared" si="1"/>
        <v>3671650</v>
      </c>
      <c r="AA39" s="72">
        <f t="shared" si="2"/>
        <v>287</v>
      </c>
      <c r="AB39" s="76">
        <f t="shared" si="3"/>
        <v>-287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W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3246500</v>
      </c>
      <c r="AA46" s="72">
        <f t="shared" si="2"/>
        <v>621296</v>
      </c>
      <c r="AB46" s="76">
        <f t="shared" si="3"/>
        <v>578704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/>
      <c r="K47" s="72">
        <v>0</v>
      </c>
      <c r="L47" s="72">
        <v>0</v>
      </c>
      <c r="M47" s="72">
        <v>1400000</v>
      </c>
      <c r="N47" s="72">
        <v>700000</v>
      </c>
      <c r="O47" s="72"/>
      <c r="P47" s="72"/>
      <c r="Q47" s="72">
        <v>0</v>
      </c>
      <c r="R47" s="72">
        <v>1400000</v>
      </c>
      <c r="S47" s="72">
        <v>700000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126000</v>
      </c>
      <c r="Y47" s="72">
        <v>0</v>
      </c>
      <c r="Z47" s="75">
        <f t="shared" si="1"/>
        <v>6245000</v>
      </c>
      <c r="AA47" s="72">
        <f t="shared" si="2"/>
        <v>1667000</v>
      </c>
      <c r="AB47" s="76">
        <f t="shared" si="3"/>
        <v>133000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25000</v>
      </c>
      <c r="Z48" s="75">
        <f t="shared" si="1"/>
        <v>25000</v>
      </c>
      <c r="AA48" s="72">
        <f t="shared" si="2"/>
        <v>0</v>
      </c>
      <c r="AB48" s="76">
        <f t="shared" si="3"/>
        <v>7500000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v>400000</v>
      </c>
      <c r="K49" s="72"/>
      <c r="L49" s="72"/>
      <c r="M49" s="72">
        <v>2662500</v>
      </c>
      <c r="N49" s="72">
        <v>887500</v>
      </c>
      <c r="O49" s="72"/>
      <c r="P49" s="72"/>
      <c r="Q49" s="72"/>
      <c r="R49" s="72">
        <v>2662500</v>
      </c>
      <c r="S49" s="72">
        <v>887500</v>
      </c>
      <c r="T49" s="72"/>
      <c r="U49" s="72"/>
      <c r="V49" s="72"/>
      <c r="W49" s="72">
        <f>R49*18%</f>
        <v>479250</v>
      </c>
      <c r="X49" s="72">
        <f>S49*18%</f>
        <v>159750</v>
      </c>
      <c r="Y49" s="72">
        <v>0</v>
      </c>
      <c r="Z49" s="75">
        <f t="shared" si="1"/>
        <v>7956260</v>
      </c>
      <c r="AA49" s="72">
        <f t="shared" si="2"/>
        <v>217260</v>
      </c>
      <c r="AB49" s="76">
        <f t="shared" si="3"/>
        <v>182740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4873000</v>
      </c>
      <c r="AA56" s="72">
        <f t="shared" si="2"/>
        <v>1684750</v>
      </c>
      <c r="AB56" s="76">
        <f t="shared" si="3"/>
        <v>-309750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66351747</v>
      </c>
      <c r="I58" s="89">
        <f t="shared" si="53"/>
        <v>98954830.599999994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24596918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25059082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4510634.76</v>
      </c>
      <c r="X58" s="91"/>
      <c r="Y58" s="90">
        <f t="shared" ref="Y58:AB58" si="57">SUM(Y5:Y57)</f>
        <v>4561806</v>
      </c>
      <c r="Z58" s="92">
        <f>E58+F58+G58+H58+I58</f>
        <v>227014591.59999999</v>
      </c>
      <c r="AA58" s="93">
        <f t="shared" si="57"/>
        <v>19002156.221999995</v>
      </c>
      <c r="AB58" s="92">
        <f t="shared" si="57"/>
        <v>22649572.677999999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03.03.2022</vt:lpstr>
      <vt:lpstr>'03.03.2022'!Print_Area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2022-03-22T06:07:52Z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