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815" firstSheet="3" activeTab="4"/>
  </bookViews>
  <sheets>
    <sheet name="Sheet1" sheetId="1" state="hidden" r:id="rId1"/>
    <sheet name="Sheet2" sheetId="2" state="hidden" r:id="rId2"/>
    <sheet name="July 21" sheetId="3" state="hidden" r:id="rId3"/>
    <sheet name="MRGV Cust Reco 28.02.2022" sheetId="4" r:id="rId4"/>
    <sheet name="Cust Reco-28.03.2022" sheetId="5" r:id="rId5"/>
  </sheets>
  <definedNames>
    <definedName name="_xlnm._FilterDatabase" localSheetId="0" hidden="1">Sheet1!$A$5:$L$19</definedName>
    <definedName name="_xlnm._FilterDatabase" localSheetId="1" hidden="1">Sheet2!$A$5:$L$19</definedName>
    <definedName name="_xlnm._FilterDatabase" localSheetId="2" hidden="1">'July 21'!$A$5:$P$53</definedName>
  </definedNames>
  <calcPr calcId="144525"/>
</workbook>
</file>

<file path=xl/sharedStrings.xml><?xml version="1.0" encoding="utf-8"?>
<sst xmlns="http://schemas.openxmlformats.org/spreadsheetml/2006/main" count="268" uniqueCount="81">
  <si>
    <t>Modi Reality Genome Valley LLP</t>
  </si>
  <si>
    <t>Customer Reconcilation as on 01-03-2021</t>
  </si>
  <si>
    <t>Prepared by : Vamshi.P</t>
  </si>
  <si>
    <t>Sno</t>
  </si>
  <si>
    <t>Buyer Name</t>
  </si>
  <si>
    <t>Flat No</t>
  </si>
  <si>
    <t>Sale Consideration</t>
  </si>
  <si>
    <t>Receipts       20 -21</t>
  </si>
  <si>
    <t>GST Bill Raised 20-21</t>
  </si>
  <si>
    <t>GST Value 20-21</t>
  </si>
  <si>
    <t>Reg,Vat Service tax &amp; Others</t>
  </si>
  <si>
    <t>Total  Bills</t>
  </si>
  <si>
    <t>Tally Balance</t>
  </si>
  <si>
    <t>Database Balance</t>
  </si>
  <si>
    <t>Remarks</t>
  </si>
  <si>
    <t>Ragi Anitha</t>
  </si>
  <si>
    <t>Kokkula Raju</t>
  </si>
  <si>
    <t>Rudra Santhosh Kumar</t>
  </si>
  <si>
    <t>Arjun Bhavesh Mehta</t>
  </si>
  <si>
    <t>Tarigopula Narasimha Rao</t>
  </si>
  <si>
    <t>Dutta Bala Koteshwararao</t>
  </si>
  <si>
    <t>Romit Nurani</t>
  </si>
  <si>
    <t>Nayan Shah</t>
  </si>
  <si>
    <t>Silver Pawar</t>
  </si>
  <si>
    <t>Grand Total Values</t>
  </si>
  <si>
    <t>Customer Reconcilation as on 31-03-2021</t>
  </si>
  <si>
    <t>Customer Reconcilation as on 03-11-2021</t>
  </si>
  <si>
    <t>Prepared by : Shivanand</t>
  </si>
  <si>
    <t>Receipts       2020 -21</t>
  </si>
  <si>
    <t>Receipts 2021-22</t>
  </si>
  <si>
    <t>Taxable Value Bill Raised 2020-21</t>
  </si>
  <si>
    <t>GST Value @1%  2020-21</t>
  </si>
  <si>
    <t>Taxable Value Bill Raised 2021-22</t>
  </si>
  <si>
    <t>GST Value @1%  2021-22</t>
  </si>
  <si>
    <t>Reg, Specs &amp; Others</t>
  </si>
  <si>
    <t>Total Receipts</t>
  </si>
  <si>
    <t>Modi Properties Pvt Ltd</t>
  </si>
  <si>
    <t>Naga Brunda/Ravi Shankar Chiruvolu</t>
  </si>
  <si>
    <t xml:space="preserve">Thummaluru Vasudeva Reddy </t>
  </si>
  <si>
    <t>Bongu Raja Rao</t>
  </si>
  <si>
    <t>Ismaiel Baig Cancellation</t>
  </si>
  <si>
    <t>Kotagiri Nagesh</t>
  </si>
  <si>
    <t>Vajjala Usha Rani</t>
  </si>
  <si>
    <t>Kavala Soma Greeshma</t>
  </si>
  <si>
    <t>Prashanth Bitla</t>
  </si>
  <si>
    <t>Rudra Santhosh Kumar (Cancelled)</t>
  </si>
  <si>
    <t>Anusha Keshavabharla</t>
  </si>
  <si>
    <t>Priya Pereira</t>
  </si>
  <si>
    <t>Arjun Bhavesh Mehta ( Cancelled )</t>
  </si>
  <si>
    <t>Shaik Nabi Babu</t>
  </si>
  <si>
    <t>Jakkani Raviteja</t>
  </si>
  <si>
    <t>Ramaiah Danaboyina</t>
  </si>
  <si>
    <t>Stanly Pereira</t>
  </si>
  <si>
    <t>Nayan Shah / Namrata Shah</t>
  </si>
  <si>
    <t>Arcot Gayathri</t>
  </si>
  <si>
    <t>Gopal Rao Nandini Ramdas</t>
  </si>
  <si>
    <t>Peddiraju Akshmi Rajyam</t>
  </si>
  <si>
    <t xml:space="preserve">Kola Sampath Reddy </t>
  </si>
  <si>
    <t>Kavala Vishalakshi Raju</t>
  </si>
  <si>
    <t>Sudhakar Rao Avise</t>
  </si>
  <si>
    <t>Narapa Raju Rasagna</t>
  </si>
  <si>
    <t>Tallapali Yatheesh</t>
  </si>
  <si>
    <t>J Nishanth</t>
  </si>
  <si>
    <t>Rakesh</t>
  </si>
  <si>
    <t>J M Sharada Rathna</t>
  </si>
  <si>
    <t>Suniana</t>
  </si>
  <si>
    <t>Kavala Soma Nishitha</t>
  </si>
  <si>
    <t>Kavala Soma Raju</t>
  </si>
  <si>
    <t>Arkadeb Chakrabothy</t>
  </si>
  <si>
    <t>Customer Reconcilation as on 28-02-2022</t>
  </si>
  <si>
    <t>Prepared by : G.Paramesh</t>
  </si>
  <si>
    <t>Upendra Sairam Singh Chowhan</t>
  </si>
  <si>
    <t>Anusha Keshavabhatla</t>
  </si>
  <si>
    <t>Danish Sharma</t>
  </si>
  <si>
    <t>David Rajesh Khanna Bandugula</t>
  </si>
  <si>
    <t>Preethika NK</t>
  </si>
  <si>
    <t>S Jagannathan</t>
  </si>
  <si>
    <t>Customer Reconcilation as on 31-03-2022</t>
  </si>
  <si>
    <t>M Padma Latha</t>
  </si>
  <si>
    <t>Prabhleen Bedi</t>
  </si>
  <si>
    <t>Kulsimran Kour Bedi</t>
  </si>
</sst>
</file>

<file path=xl/styles.xml><?xml version="1.0" encoding="utf-8"?>
<styleSheet xmlns="http://schemas.openxmlformats.org/spreadsheetml/2006/main">
  <numFmts count="5">
    <numFmt numFmtId="176" formatCode="_ * #,##0.00_ ;_ * \-#,##0.00_ ;_ * &quot;-&quot;??_ ;_ @_ "/>
    <numFmt numFmtId="177" formatCode="_ * #,##0_ ;_ * \-#,##0_ ;_ * &quot;-&quot;_ ;_ @_ "/>
    <numFmt numFmtId="178" formatCode="_ &quot;₹&quot;\ * #,##0.00_ ;_ &quot;₹&quot;\ * \-#,##0.00_ ;_ &quot;₹&quot;\ * &quot;-&quot;??_ ;_ @_ "/>
    <numFmt numFmtId="179" formatCode="_ &quot;₹&quot;\ * #,##0_ ;_ &quot;₹&quot;\ * \-#,##0_ ;_ &quot;₹&quot;\ * &quot;-&quot;_ ;_ @_ "/>
    <numFmt numFmtId="180" formatCode="_(* #,##0_);_(* \(#,##0\);_(* &quot;-&quot;??_);_(@_)"/>
  </numFmts>
  <fonts count="35">
    <font>
      <sz val="11"/>
      <color theme="1"/>
      <name val="Calibri"/>
      <charset val="134"/>
      <scheme val="minor"/>
    </font>
    <font>
      <sz val="11"/>
      <color indexed="8"/>
      <name val="Times New Roman"/>
      <charset val="134"/>
    </font>
    <font>
      <sz val="10"/>
      <color indexed="8"/>
      <name val="Times New Roman"/>
      <charset val="134"/>
    </font>
    <font>
      <sz val="10"/>
      <name val="Times New Roman"/>
      <charset val="134"/>
    </font>
    <font>
      <b/>
      <sz val="10"/>
      <color indexed="8"/>
      <name val="Times New Roman"/>
      <charset val="134"/>
    </font>
    <font>
      <sz val="10"/>
      <color indexed="10"/>
      <name val="Times New Roman"/>
      <charset val="134"/>
    </font>
    <font>
      <b/>
      <sz val="11"/>
      <color indexed="8"/>
      <name val="Times New Roman"/>
      <charset val="134"/>
    </font>
    <font>
      <b/>
      <sz val="10"/>
      <name val="Times New Roman"/>
      <charset val="134"/>
    </font>
    <font>
      <sz val="10"/>
      <color theme="1"/>
      <name val="Times New Roman"/>
      <charset val="134"/>
    </font>
    <font>
      <sz val="12"/>
      <color theme="1"/>
      <name val="Calibri"/>
      <charset val="134"/>
    </font>
    <font>
      <b/>
      <sz val="10"/>
      <color theme="1"/>
      <name val="Times New Roman"/>
      <charset val="134"/>
    </font>
    <font>
      <sz val="11"/>
      <name val="Calibri"/>
      <charset val="134"/>
      <scheme val="minor"/>
    </font>
    <font>
      <b/>
      <sz val="11"/>
      <color theme="1"/>
      <name val="Calibri"/>
      <charset val="134"/>
      <scheme val="minor"/>
    </font>
    <font>
      <sz val="10"/>
      <color rgb="FFC00000"/>
      <name val="Times New Roman"/>
      <charset val="134"/>
    </font>
    <font>
      <sz val="11"/>
      <color rgb="FFC00000"/>
      <name val="Calibri"/>
      <charset val="134"/>
      <scheme val="minor"/>
    </font>
    <font>
      <b/>
      <sz val="10"/>
      <color indexed="10"/>
      <name val="Times New Roman"/>
      <charset val="134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1"/>
      <color rgb="FFFFFFFF"/>
      <name val="Calibri"/>
      <charset val="0"/>
      <scheme val="minor"/>
    </font>
    <font>
      <u/>
      <sz val="11"/>
      <color rgb="FF0000FF"/>
      <name val="Calibri"/>
      <charset val="0"/>
      <scheme val="minor"/>
    </font>
    <font>
      <b/>
      <sz val="13"/>
      <color theme="3"/>
      <name val="Calibri"/>
      <charset val="134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theme="3"/>
      <name val="Calibri"/>
      <charset val="134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3F3F76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9C6500"/>
      <name val="Calibri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0" fontId="17" fillId="7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0" fillId="8" borderId="6" applyNumberFormat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0" fillId="13" borderId="7" applyNumberFormat="0" applyFon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7" fillId="19" borderId="8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32" fillId="19" borderId="10" applyNumberFormat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33" fillId="0" borderId="11" applyNumberFormat="0" applyFill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</cellStyleXfs>
  <cellXfs count="83">
    <xf numFmtId="0" fontId="0" fillId="0" borderId="0" xfId="0"/>
    <xf numFmtId="0" fontId="1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/>
    </xf>
    <xf numFmtId="180" fontId="4" fillId="0" borderId="0" xfId="2" applyNumberFormat="1" applyFont="1" applyFill="1" applyBorder="1" applyAlignment="1">
      <alignment horizontal="left" vertical="center"/>
    </xf>
    <xf numFmtId="180" fontId="2" fillId="0" borderId="0" xfId="2" applyNumberFormat="1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left" vertical="center"/>
    </xf>
    <xf numFmtId="180" fontId="2" fillId="0" borderId="0" xfId="2" applyNumberFormat="1" applyFont="1" applyFill="1" applyBorder="1" applyAlignment="1">
      <alignment horizontal="center" vertical="center"/>
    </xf>
    <xf numFmtId="180" fontId="2" fillId="0" borderId="0" xfId="2" applyNumberFormat="1" applyFont="1" applyFill="1" applyBorder="1" applyAlignment="1">
      <alignment vertical="center"/>
    </xf>
    <xf numFmtId="180" fontId="2" fillId="0" borderId="0" xfId="2" applyNumberFormat="1" applyFont="1" applyFill="1" applyBorder="1" applyAlignment="1">
      <alignment horizontal="right" vertical="center"/>
    </xf>
    <xf numFmtId="0" fontId="0" fillId="0" borderId="0" xfId="0" applyFont="1" applyFill="1"/>
    <xf numFmtId="0" fontId="6" fillId="0" borderId="0" xfId="0" applyFont="1" applyFill="1" applyBorder="1" applyAlignment="1">
      <alignment vertical="center"/>
    </xf>
    <xf numFmtId="180" fontId="6" fillId="0" borderId="0" xfId="2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 wrapText="1"/>
    </xf>
    <xf numFmtId="180" fontId="4" fillId="0" borderId="1" xfId="2" applyNumberFormat="1" applyFont="1" applyFill="1" applyBorder="1" applyAlignment="1">
      <alignment horizontal="center" vertical="center" wrapText="1"/>
    </xf>
    <xf numFmtId="180" fontId="4" fillId="0" borderId="1" xfId="2" applyNumberFormat="1" applyFont="1" applyFill="1" applyBorder="1" applyAlignment="1">
      <alignment vertical="center" wrapText="1"/>
    </xf>
    <xf numFmtId="0" fontId="8" fillId="0" borderId="1" xfId="0" applyFont="1" applyFill="1" applyBorder="1" applyAlignment="1">
      <alignment horizontal="left" vertical="center"/>
    </xf>
    <xf numFmtId="180" fontId="8" fillId="0" borderId="1" xfId="2" applyNumberFormat="1" applyFont="1" applyFill="1" applyBorder="1" applyAlignment="1">
      <alignment horizontal="center" vertical="center"/>
    </xf>
    <xf numFmtId="180" fontId="2" fillId="0" borderId="1" xfId="2" applyNumberFormat="1" applyFont="1" applyFill="1" applyBorder="1" applyAlignment="1">
      <alignment vertical="center"/>
    </xf>
    <xf numFmtId="180" fontId="2" fillId="0" borderId="1" xfId="2" applyNumberFormat="1" applyFont="1" applyFill="1" applyBorder="1" applyAlignment="1">
      <alignment horizontal="center" vertical="center"/>
    </xf>
    <xf numFmtId="180" fontId="2" fillId="0" borderId="1" xfId="0" applyNumberFormat="1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180" fontId="3" fillId="0" borderId="1" xfId="2" applyNumberFormat="1" applyFont="1" applyFill="1" applyBorder="1" applyAlignment="1">
      <alignment horizontal="center" vertical="center"/>
    </xf>
    <xf numFmtId="180" fontId="3" fillId="0" borderId="1" xfId="2" applyNumberFormat="1" applyFont="1" applyFill="1" applyBorder="1" applyAlignment="1">
      <alignment vertical="center"/>
    </xf>
    <xf numFmtId="0" fontId="9" fillId="0" borderId="1" xfId="0" applyFont="1" applyFill="1" applyBorder="1" applyAlignment="1">
      <alignment vertical="center" wrapText="1"/>
    </xf>
    <xf numFmtId="0" fontId="9" fillId="2" borderId="1" xfId="0" applyFont="1" applyFill="1" applyBorder="1" applyAlignment="1">
      <alignment vertical="center" wrapText="1"/>
    </xf>
    <xf numFmtId="0" fontId="10" fillId="0" borderId="2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vertical="center"/>
    </xf>
    <xf numFmtId="180" fontId="4" fillId="0" borderId="2" xfId="2" applyNumberFormat="1" applyFont="1" applyFill="1" applyBorder="1" applyAlignment="1">
      <alignment horizontal="right"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right" vertical="center"/>
    </xf>
    <xf numFmtId="180" fontId="6" fillId="0" borderId="0" xfId="2" applyNumberFormat="1" applyFont="1" applyFill="1" applyBorder="1" applyAlignment="1">
      <alignment horizontal="right" vertical="center"/>
    </xf>
    <xf numFmtId="180" fontId="4" fillId="0" borderId="1" xfId="2" applyNumberFormat="1" applyFont="1" applyFill="1" applyBorder="1" applyAlignment="1">
      <alignment horizontal="right" vertical="center" wrapText="1"/>
    </xf>
    <xf numFmtId="180" fontId="2" fillId="0" borderId="1" xfId="2" applyNumberFormat="1" applyFont="1" applyFill="1" applyBorder="1" applyAlignment="1">
      <alignment horizontal="right" vertical="center"/>
    </xf>
    <xf numFmtId="180" fontId="8" fillId="0" borderId="1" xfId="2" applyNumberFormat="1" applyFont="1" applyFill="1" applyBorder="1" applyAlignment="1">
      <alignment horizontal="right"/>
    </xf>
    <xf numFmtId="180" fontId="3" fillId="0" borderId="1" xfId="2" applyNumberFormat="1" applyFont="1" applyFill="1" applyBorder="1" applyAlignment="1">
      <alignment horizontal="right" vertical="center"/>
    </xf>
    <xf numFmtId="180" fontId="3" fillId="0" borderId="1" xfId="2" applyNumberFormat="1" applyFont="1" applyFill="1" applyBorder="1" applyAlignment="1">
      <alignment horizontal="right"/>
    </xf>
    <xf numFmtId="0" fontId="4" fillId="0" borderId="0" xfId="0" applyFont="1" applyFill="1" applyBorder="1" applyAlignment="1">
      <alignment horizontal="left" vertical="center"/>
    </xf>
    <xf numFmtId="0" fontId="11" fillId="0" borderId="0" xfId="0" applyFont="1" applyFill="1"/>
    <xf numFmtId="0" fontId="12" fillId="0" borderId="0" xfId="0" applyFont="1" applyFill="1"/>
    <xf numFmtId="0" fontId="2" fillId="3" borderId="0" xfId="0" applyFont="1" applyFill="1" applyBorder="1" applyAlignment="1">
      <alignment horizontal="left" vertical="center"/>
    </xf>
    <xf numFmtId="0" fontId="13" fillId="0" borderId="0" xfId="0" applyFont="1" applyFill="1" applyBorder="1" applyAlignment="1">
      <alignment horizontal="left" vertical="center"/>
    </xf>
    <xf numFmtId="180" fontId="4" fillId="0" borderId="0" xfId="2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left" vertical="center" wrapText="1"/>
    </xf>
    <xf numFmtId="180" fontId="4" fillId="0" borderId="0" xfId="2" applyNumberFormat="1" applyFont="1" applyFill="1" applyBorder="1" applyAlignment="1">
      <alignment horizontal="center" vertical="center" wrapText="1"/>
    </xf>
    <xf numFmtId="180" fontId="4" fillId="0" borderId="0" xfId="2" applyNumberFormat="1" applyFont="1" applyFill="1" applyBorder="1" applyAlignment="1">
      <alignment vertical="center" wrapText="1"/>
    </xf>
    <xf numFmtId="0" fontId="8" fillId="0" borderId="0" xfId="0" applyFont="1" applyFill="1" applyBorder="1" applyAlignment="1">
      <alignment horizontal="left" vertical="center"/>
    </xf>
    <xf numFmtId="180" fontId="8" fillId="0" borderId="0" xfId="2" applyNumberFormat="1" applyFont="1" applyFill="1" applyBorder="1" applyAlignment="1">
      <alignment horizontal="center" vertical="center"/>
    </xf>
    <xf numFmtId="180" fontId="2" fillId="0" borderId="0" xfId="0" applyNumberFormat="1" applyFont="1" applyFill="1" applyBorder="1" applyAlignment="1">
      <alignment horizontal="left" vertical="center"/>
    </xf>
    <xf numFmtId="0" fontId="8" fillId="3" borderId="0" xfId="0" applyFont="1" applyFill="1" applyBorder="1" applyAlignment="1">
      <alignment horizontal="left" vertical="center"/>
    </xf>
    <xf numFmtId="180" fontId="8" fillId="3" borderId="0" xfId="2" applyNumberFormat="1" applyFont="1" applyFill="1" applyBorder="1" applyAlignment="1">
      <alignment horizontal="center" vertical="center"/>
    </xf>
    <xf numFmtId="180" fontId="2" fillId="3" borderId="0" xfId="2" applyNumberFormat="1" applyFont="1" applyFill="1" applyBorder="1" applyAlignment="1">
      <alignment vertical="center"/>
    </xf>
    <xf numFmtId="180" fontId="2" fillId="3" borderId="0" xfId="2" applyNumberFormat="1" applyFont="1" applyFill="1" applyBorder="1" applyAlignment="1">
      <alignment horizontal="center" vertical="center"/>
    </xf>
    <xf numFmtId="180" fontId="3" fillId="0" borderId="0" xfId="2" applyNumberFormat="1" applyFont="1" applyFill="1" applyBorder="1" applyAlignment="1">
      <alignment vertical="center"/>
    </xf>
    <xf numFmtId="180" fontId="13" fillId="0" borderId="0" xfId="2" applyNumberFormat="1" applyFont="1" applyFill="1" applyBorder="1" applyAlignment="1">
      <alignment horizontal="center" vertical="center"/>
    </xf>
    <xf numFmtId="180" fontId="13" fillId="0" borderId="0" xfId="2" applyNumberFormat="1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180" fontId="2" fillId="0" borderId="3" xfId="2" applyNumberFormat="1" applyFont="1" applyFill="1" applyBorder="1" applyAlignment="1">
      <alignment horizontal="right" vertical="center"/>
    </xf>
    <xf numFmtId="0" fontId="4" fillId="0" borderId="0" xfId="0" applyFont="1" applyFill="1" applyBorder="1" applyAlignment="1">
      <alignment horizontal="center" vertical="center"/>
    </xf>
    <xf numFmtId="180" fontId="4" fillId="0" borderId="0" xfId="2" applyNumberFormat="1" applyFont="1" applyFill="1" applyBorder="1" applyAlignment="1">
      <alignment horizontal="right" vertical="center"/>
    </xf>
    <xf numFmtId="0" fontId="4" fillId="0" borderId="0" xfId="0" applyFont="1" applyFill="1" applyBorder="1" applyAlignment="1">
      <alignment horizontal="right" vertical="center"/>
    </xf>
    <xf numFmtId="180" fontId="4" fillId="0" borderId="0" xfId="2" applyNumberFormat="1" applyFont="1" applyFill="1" applyBorder="1" applyAlignment="1">
      <alignment horizontal="right" vertical="center" wrapText="1"/>
    </xf>
    <xf numFmtId="180" fontId="8" fillId="0" borderId="0" xfId="2" applyNumberFormat="1" applyFont="1" applyFill="1" applyBorder="1" applyAlignment="1">
      <alignment horizontal="right"/>
    </xf>
    <xf numFmtId="180" fontId="2" fillId="3" borderId="0" xfId="2" applyNumberFormat="1" applyFont="1" applyFill="1" applyBorder="1" applyAlignment="1">
      <alignment horizontal="right" vertical="center"/>
    </xf>
    <xf numFmtId="180" fontId="8" fillId="3" borderId="0" xfId="2" applyNumberFormat="1" applyFont="1" applyFill="1" applyBorder="1" applyAlignment="1">
      <alignment horizontal="right"/>
    </xf>
    <xf numFmtId="180" fontId="13" fillId="0" borderId="0" xfId="2" applyNumberFormat="1" applyFont="1" applyFill="1" applyBorder="1" applyAlignment="1">
      <alignment horizontal="right" vertical="center"/>
    </xf>
    <xf numFmtId="180" fontId="13" fillId="0" borderId="0" xfId="2" applyNumberFormat="1" applyFont="1" applyFill="1" applyBorder="1" applyAlignment="1">
      <alignment horizontal="right"/>
    </xf>
    <xf numFmtId="180" fontId="1" fillId="0" borderId="0" xfId="2" applyNumberFormat="1" applyFont="1" applyFill="1" applyBorder="1" applyAlignment="1">
      <alignment horizontal="left" vertical="center"/>
    </xf>
    <xf numFmtId="180" fontId="2" fillId="0" borderId="0" xfId="2" applyNumberFormat="1" applyFont="1" applyFill="1" applyBorder="1" applyAlignment="1">
      <alignment horizontal="left" vertical="center" wrapText="1"/>
    </xf>
    <xf numFmtId="180" fontId="2" fillId="3" borderId="0" xfId="2" applyNumberFormat="1" applyFont="1" applyFill="1" applyBorder="1" applyAlignment="1">
      <alignment horizontal="left" vertical="center"/>
    </xf>
    <xf numFmtId="180" fontId="13" fillId="0" borderId="0" xfId="2" applyNumberFormat="1" applyFont="1" applyFill="1" applyBorder="1" applyAlignment="1">
      <alignment horizontal="left" vertical="center"/>
    </xf>
    <xf numFmtId="0" fontId="0" fillId="3" borderId="0" xfId="0" applyFont="1" applyFill="1"/>
    <xf numFmtId="0" fontId="14" fillId="0" borderId="0" xfId="0" applyFont="1" applyFill="1"/>
    <xf numFmtId="0" fontId="15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center" vertical="center"/>
    </xf>
    <xf numFmtId="180" fontId="4" fillId="0" borderId="3" xfId="2" applyNumberFormat="1" applyFont="1" applyFill="1" applyBorder="1" applyAlignment="1">
      <alignment horizontal="right" vertical="center"/>
    </xf>
    <xf numFmtId="180" fontId="1" fillId="0" borderId="0" xfId="2" applyNumberFormat="1" applyFont="1" applyFill="1" applyBorder="1" applyAlignment="1">
      <alignment horizontal="right" vertical="center"/>
    </xf>
    <xf numFmtId="180" fontId="4" fillId="0" borderId="0" xfId="2" applyNumberFormat="1" applyFont="1" applyFill="1" applyBorder="1" applyAlignment="1">
      <alignment horizontal="left" vertical="center" wrapText="1"/>
    </xf>
  </cellXfs>
  <cellStyles count="49">
    <cellStyle name="Normal" xfId="0" builtinId="0"/>
    <cellStyle name="40% - Accent1" xfId="1" builtinId="31"/>
    <cellStyle name="Comma" xfId="2" builtinId="3"/>
    <cellStyle name="Comma [0]" xfId="3" builtinId="6"/>
    <cellStyle name="Currency [0]" xfId="4" builtinId="7"/>
    <cellStyle name="Currency" xfId="5" builtinId="4"/>
    <cellStyle name="Percent" xfId="6" builtinId="5"/>
    <cellStyle name="Hyperlink" xfId="7" builtinId="8"/>
    <cellStyle name="60% - Accent4" xfId="8" builtinId="44"/>
    <cellStyle name="Followed Hyperlink" xfId="9" builtinId="9"/>
    <cellStyle name="Check Cell" xfId="10" builtinId="23"/>
    <cellStyle name="Heading 2" xfId="11" builtinId="17"/>
    <cellStyle name="Note" xfId="12" builtinId="10"/>
    <cellStyle name="40% - Accent3" xfId="13" builtinId="39"/>
    <cellStyle name="Warning Text" xfId="14" builtinId="11"/>
    <cellStyle name="40% - Accent2" xfId="15" builtinId="35"/>
    <cellStyle name="Title" xfId="16" builtinId="15"/>
    <cellStyle name="CExplanatory Text" xfId="17" builtinId="53"/>
    <cellStyle name="Heading 1" xfId="18" builtinId="16"/>
    <cellStyle name="Heading 3" xfId="19" builtinId="18"/>
    <cellStyle name="Heading 4" xfId="20" builtinId="19"/>
    <cellStyle name="Input" xfId="21" builtinId="20"/>
    <cellStyle name="60% - Accent3" xfId="22" builtinId="40"/>
    <cellStyle name="Good" xfId="23" builtinId="26"/>
    <cellStyle name="Output" xfId="24" builtinId="21"/>
    <cellStyle name="20% - Accent1" xfId="25" builtinId="30"/>
    <cellStyle name="Calculation" xfId="26" builtinId="22"/>
    <cellStyle name="Linked Cell" xfId="27" builtinId="24"/>
    <cellStyle name="Total" xfId="28" builtinId="25"/>
    <cellStyle name="Bad" xfId="29" builtinId="27"/>
    <cellStyle name="Neutral" xfId="30" builtinId="28"/>
    <cellStyle name="Accent1" xfId="31" builtinId="29"/>
    <cellStyle name="20% - Accent5" xfId="32" builtinId="46"/>
    <cellStyle name="60% - Accent1" xfId="33" builtinId="32"/>
    <cellStyle name="Accent2" xfId="34" builtinId="33"/>
    <cellStyle name="20% - Accent2" xfId="35" builtinId="34"/>
    <cellStyle name="20% - Accent6" xfId="36" builtinId="50"/>
    <cellStyle name="60% - Accent2" xfId="37" builtinId="36"/>
    <cellStyle name="Accent3" xfId="38" builtinId="37"/>
    <cellStyle name="20% - Accent3" xfId="39" builtinId="38"/>
    <cellStyle name="Accent4" xfId="40" builtinId="41"/>
    <cellStyle name="20% - Accent4" xfId="41" builtinId="42"/>
    <cellStyle name="40% - Accent4" xfId="42" builtinId="43"/>
    <cellStyle name="Accent5" xfId="43" builtinId="45"/>
    <cellStyle name="40% - Accent5" xfId="44" builtinId="47"/>
    <cellStyle name="60% - Accent5" xfId="45" builtinId="48"/>
    <cellStyle name="Accent6" xfId="46" builtinId="49"/>
    <cellStyle name="40% - Accent6" xfId="47" builtinId="51"/>
    <cellStyle name="60% - Accent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22"/>
  <sheetViews>
    <sheetView topLeftCell="A4" workbookViewId="0">
      <selection activeCell="B23" sqref="B23"/>
    </sheetView>
  </sheetViews>
  <sheetFormatPr defaultColWidth="9.14285714285714" defaultRowHeight="15.95" customHeight="1"/>
  <cols>
    <col min="1" max="1" width="4.85714285714286" style="3" customWidth="1"/>
    <col min="2" max="2" width="30.1428571428571" style="3" customWidth="1"/>
    <col min="3" max="3" width="5" style="78" customWidth="1"/>
    <col min="4" max="4" width="13.4285714285714" style="8" customWidth="1"/>
    <col min="5" max="5" width="12.4285714285714" style="9" customWidth="1"/>
    <col min="6" max="6" width="11.4285714285714" style="8" customWidth="1"/>
    <col min="7" max="7" width="11" style="8" customWidth="1"/>
    <col min="8" max="8" width="11.8571428571429" style="8" customWidth="1"/>
    <col min="9" max="9" width="14.7142857142857" style="10" customWidth="1"/>
    <col min="10" max="10" width="13.5714285714286" style="10" customWidth="1"/>
    <col min="11" max="11" width="13.4285714285714" style="10" customWidth="1"/>
    <col min="12" max="12" width="19.5714285714286" style="3" customWidth="1"/>
    <col min="13" max="13" width="12.4285714285714" style="6" customWidth="1"/>
    <col min="14" max="16371" width="9.14285714285714" style="3"/>
  </cols>
  <sheetData>
    <row r="1" s="1" customFormat="1" customHeight="1" spans="1:13">
      <c r="A1" s="12" t="s">
        <v>0</v>
      </c>
      <c r="B1" s="12"/>
      <c r="C1" s="12"/>
      <c r="D1" s="12"/>
      <c r="E1" s="12"/>
      <c r="F1" s="13"/>
      <c r="G1" s="13"/>
      <c r="H1" s="32"/>
      <c r="I1" s="33"/>
      <c r="J1" s="34"/>
      <c r="K1" s="81"/>
      <c r="M1" s="72"/>
    </row>
    <row r="2" s="1" customFormat="1" customHeight="1" spans="1:13">
      <c r="A2" s="12" t="s">
        <v>1</v>
      </c>
      <c r="B2" s="12"/>
      <c r="C2" s="12"/>
      <c r="D2" s="12"/>
      <c r="E2" s="12"/>
      <c r="F2" s="13"/>
      <c r="G2" s="13"/>
      <c r="H2" s="32"/>
      <c r="I2" s="33"/>
      <c r="J2" s="34"/>
      <c r="K2" s="81"/>
      <c r="M2" s="72"/>
    </row>
    <row r="3" s="1" customFormat="1" customHeight="1" spans="1:13">
      <c r="A3" s="14" t="s">
        <v>2</v>
      </c>
      <c r="B3" s="14"/>
      <c r="C3" s="14"/>
      <c r="D3" s="14"/>
      <c r="E3" s="12"/>
      <c r="F3" s="13"/>
      <c r="G3" s="13"/>
      <c r="H3" s="32"/>
      <c r="I3" s="33"/>
      <c r="J3" s="34"/>
      <c r="K3" s="81"/>
      <c r="M3" s="72"/>
    </row>
    <row r="4" s="3" customFormat="1" customHeight="1" spans="1:13">
      <c r="A4" s="40"/>
      <c r="B4" s="40"/>
      <c r="C4" s="40"/>
      <c r="D4" s="45"/>
      <c r="E4" s="46"/>
      <c r="F4" s="45"/>
      <c r="G4" s="45"/>
      <c r="H4" s="79"/>
      <c r="I4" s="10"/>
      <c r="J4" s="10"/>
      <c r="K4" s="65"/>
      <c r="M4" s="6"/>
    </row>
    <row r="5" s="47" customFormat="1" ht="53.25" customHeight="1" spans="1:13">
      <c r="A5" s="47" t="s">
        <v>3</v>
      </c>
      <c r="B5" s="47" t="s">
        <v>4</v>
      </c>
      <c r="C5" s="48" t="s">
        <v>5</v>
      </c>
      <c r="D5" s="49" t="s">
        <v>6</v>
      </c>
      <c r="E5" s="50" t="s">
        <v>7</v>
      </c>
      <c r="F5" s="49" t="s">
        <v>8</v>
      </c>
      <c r="G5" s="49" t="s">
        <v>9</v>
      </c>
      <c r="H5" s="49" t="s">
        <v>10</v>
      </c>
      <c r="I5" s="66" t="s">
        <v>11</v>
      </c>
      <c r="J5" s="66" t="s">
        <v>12</v>
      </c>
      <c r="K5" s="66" t="s">
        <v>13</v>
      </c>
      <c r="L5" s="47" t="s">
        <v>14</v>
      </c>
      <c r="M5" s="82"/>
    </row>
    <row r="6" s="3" customFormat="1" customHeight="1" spans="1:13">
      <c r="A6" s="51">
        <v>1</v>
      </c>
      <c r="B6" s="51" t="s">
        <v>15</v>
      </c>
      <c r="C6" s="51">
        <v>201</v>
      </c>
      <c r="D6" s="52">
        <v>2540000</v>
      </c>
      <c r="E6" s="9">
        <v>606000</v>
      </c>
      <c r="F6" s="8">
        <f>225000+381000</f>
        <v>606000</v>
      </c>
      <c r="G6" s="8">
        <f t="shared" ref="G6:G15" si="0">F6*1%</f>
        <v>6060</v>
      </c>
      <c r="H6" s="8">
        <v>0</v>
      </c>
      <c r="I6" s="10">
        <f>SUM(F6:H6)</f>
        <v>612060</v>
      </c>
      <c r="J6" s="10">
        <f>E6-I6</f>
        <v>-6060</v>
      </c>
      <c r="K6" s="67">
        <f>D6+G6-E6</f>
        <v>1940060</v>
      </c>
      <c r="M6" s="6"/>
    </row>
    <row r="7" s="3" customFormat="1" customHeight="1" spans="1:13">
      <c r="A7" s="51">
        <f t="shared" ref="A7:A18" si="1">+A6+1</f>
        <v>2</v>
      </c>
      <c r="B7" s="51" t="s">
        <v>16</v>
      </c>
      <c r="C7" s="51">
        <v>202</v>
      </c>
      <c r="D7" s="52">
        <v>2579000</v>
      </c>
      <c r="E7" s="9">
        <f>25000+200000</f>
        <v>225000</v>
      </c>
      <c r="F7" s="8">
        <v>225000</v>
      </c>
      <c r="G7" s="8">
        <f t="shared" si="0"/>
        <v>2250</v>
      </c>
      <c r="H7" s="8">
        <v>0</v>
      </c>
      <c r="I7" s="10">
        <f t="shared" ref="I7:I18" si="2">SUM(F7:H7)</f>
        <v>227250</v>
      </c>
      <c r="J7" s="10">
        <f t="shared" ref="J7:J18" si="3">E7-I7</f>
        <v>-2250</v>
      </c>
      <c r="K7" s="67">
        <f t="shared" ref="K7:K18" si="4">D7+G7-E7</f>
        <v>2356250</v>
      </c>
      <c r="M7" s="6"/>
    </row>
    <row r="8" s="3" customFormat="1" customHeight="1" spans="1:13">
      <c r="A8" s="51">
        <f t="shared" si="1"/>
        <v>3</v>
      </c>
      <c r="B8" s="51" t="s">
        <v>17</v>
      </c>
      <c r="C8" s="51">
        <v>222</v>
      </c>
      <c r="D8" s="52">
        <v>2579000</v>
      </c>
      <c r="E8" s="9">
        <f>25000+200000</f>
        <v>225000</v>
      </c>
      <c r="F8" s="8">
        <v>225000</v>
      </c>
      <c r="G8" s="8">
        <f t="shared" si="0"/>
        <v>2250</v>
      </c>
      <c r="H8" s="8">
        <v>0</v>
      </c>
      <c r="I8" s="10">
        <f t="shared" si="2"/>
        <v>227250</v>
      </c>
      <c r="J8" s="10">
        <f t="shared" si="3"/>
        <v>-2250</v>
      </c>
      <c r="K8" s="67">
        <f t="shared" si="4"/>
        <v>2356250</v>
      </c>
      <c r="M8" s="6"/>
    </row>
    <row r="9" s="3" customFormat="1" customHeight="1" spans="1:13">
      <c r="A9" s="51">
        <f t="shared" si="1"/>
        <v>4</v>
      </c>
      <c r="B9" s="51" t="s">
        <v>18</v>
      </c>
      <c r="C9" s="51">
        <v>301</v>
      </c>
      <c r="D9" s="52">
        <v>2250000</v>
      </c>
      <c r="E9" s="9">
        <v>1000000</v>
      </c>
      <c r="F9" s="8">
        <f t="shared" ref="F9:F14" si="5">225000+775000</f>
        <v>1000000</v>
      </c>
      <c r="G9" s="8">
        <f t="shared" si="0"/>
        <v>10000</v>
      </c>
      <c r="H9" s="8">
        <v>0</v>
      </c>
      <c r="I9" s="10">
        <f t="shared" si="2"/>
        <v>1010000</v>
      </c>
      <c r="J9" s="10">
        <f t="shared" si="3"/>
        <v>-10000</v>
      </c>
      <c r="K9" s="67">
        <f t="shared" si="4"/>
        <v>1260000</v>
      </c>
      <c r="M9" s="6"/>
    </row>
    <row r="10" s="3" customFormat="1" customHeight="1" spans="1:13">
      <c r="A10" s="51">
        <f t="shared" si="1"/>
        <v>5</v>
      </c>
      <c r="B10" s="51" t="s">
        <v>18</v>
      </c>
      <c r="C10" s="51">
        <v>302</v>
      </c>
      <c r="D10" s="52">
        <v>2250000</v>
      </c>
      <c r="E10" s="9">
        <v>1000000</v>
      </c>
      <c r="F10" s="8">
        <f t="shared" si="5"/>
        <v>1000000</v>
      </c>
      <c r="G10" s="8">
        <f t="shared" si="0"/>
        <v>10000</v>
      </c>
      <c r="H10" s="8">
        <v>0</v>
      </c>
      <c r="I10" s="10">
        <f t="shared" si="2"/>
        <v>1010000</v>
      </c>
      <c r="J10" s="10">
        <f t="shared" si="3"/>
        <v>-10000</v>
      </c>
      <c r="K10" s="67">
        <f t="shared" si="4"/>
        <v>1260000</v>
      </c>
      <c r="M10" s="6"/>
    </row>
    <row r="11" s="3" customFormat="1" customHeight="1" spans="1:13">
      <c r="A11" s="51">
        <f t="shared" si="1"/>
        <v>6</v>
      </c>
      <c r="B11" s="51" t="s">
        <v>18</v>
      </c>
      <c r="C11" s="51">
        <v>304</v>
      </c>
      <c r="D11" s="52">
        <v>2250000</v>
      </c>
      <c r="E11" s="9">
        <v>1000000</v>
      </c>
      <c r="F11" s="8">
        <f t="shared" si="5"/>
        <v>1000000</v>
      </c>
      <c r="G11" s="8">
        <f t="shared" si="0"/>
        <v>10000</v>
      </c>
      <c r="H11" s="8">
        <v>0</v>
      </c>
      <c r="I11" s="10">
        <f t="shared" si="2"/>
        <v>1010000</v>
      </c>
      <c r="J11" s="10">
        <f t="shared" si="3"/>
        <v>-10000</v>
      </c>
      <c r="K11" s="67">
        <f t="shared" si="4"/>
        <v>1260000</v>
      </c>
      <c r="M11" s="6"/>
    </row>
    <row r="12" s="3" customFormat="1" customHeight="1" spans="1:13">
      <c r="A12" s="51">
        <f t="shared" si="1"/>
        <v>7</v>
      </c>
      <c r="B12" s="51" t="s">
        <v>19</v>
      </c>
      <c r="C12" s="51">
        <v>306</v>
      </c>
      <c r="D12" s="52">
        <v>2600000</v>
      </c>
      <c r="E12" s="9">
        <f>25000+200000</f>
        <v>225000</v>
      </c>
      <c r="F12" s="8">
        <v>225000</v>
      </c>
      <c r="G12" s="8">
        <f t="shared" si="0"/>
        <v>2250</v>
      </c>
      <c r="H12" s="8">
        <v>0</v>
      </c>
      <c r="I12" s="10">
        <f t="shared" si="2"/>
        <v>227250</v>
      </c>
      <c r="J12" s="10">
        <f t="shared" si="3"/>
        <v>-2250</v>
      </c>
      <c r="K12" s="67">
        <f t="shared" si="4"/>
        <v>2377250</v>
      </c>
      <c r="M12" s="6"/>
    </row>
    <row r="13" s="3" customFormat="1" customHeight="1" spans="1:13">
      <c r="A13" s="51">
        <f t="shared" si="1"/>
        <v>8</v>
      </c>
      <c r="B13" s="51" t="s">
        <v>18</v>
      </c>
      <c r="C13" s="51">
        <v>320</v>
      </c>
      <c r="D13" s="52">
        <v>2250000</v>
      </c>
      <c r="E13" s="9">
        <v>1000000</v>
      </c>
      <c r="F13" s="8">
        <f t="shared" si="5"/>
        <v>1000000</v>
      </c>
      <c r="G13" s="8">
        <f t="shared" si="0"/>
        <v>10000</v>
      </c>
      <c r="H13" s="8">
        <v>0</v>
      </c>
      <c r="I13" s="10">
        <f t="shared" si="2"/>
        <v>1010000</v>
      </c>
      <c r="J13" s="10">
        <f t="shared" si="3"/>
        <v>-10000</v>
      </c>
      <c r="K13" s="67">
        <f t="shared" si="4"/>
        <v>1260000</v>
      </c>
      <c r="M13" s="6"/>
    </row>
    <row r="14" s="3" customFormat="1" customHeight="1" spans="1:13">
      <c r="A14" s="51">
        <f t="shared" si="1"/>
        <v>9</v>
      </c>
      <c r="B14" s="51" t="s">
        <v>18</v>
      </c>
      <c r="C14" s="51">
        <v>322</v>
      </c>
      <c r="D14" s="52">
        <v>2250000</v>
      </c>
      <c r="E14" s="9">
        <v>1000000</v>
      </c>
      <c r="F14" s="8">
        <f t="shared" si="5"/>
        <v>1000000</v>
      </c>
      <c r="G14" s="8">
        <f t="shared" si="0"/>
        <v>10000</v>
      </c>
      <c r="H14" s="8">
        <v>0</v>
      </c>
      <c r="I14" s="10">
        <f t="shared" si="2"/>
        <v>1010000</v>
      </c>
      <c r="J14" s="10">
        <f t="shared" si="3"/>
        <v>-10000</v>
      </c>
      <c r="K14" s="67">
        <f t="shared" si="4"/>
        <v>1260000</v>
      </c>
      <c r="M14" s="6"/>
    </row>
    <row r="15" s="3" customFormat="1" customHeight="1" spans="1:13">
      <c r="A15" s="51">
        <f t="shared" si="1"/>
        <v>10</v>
      </c>
      <c r="B15" s="51" t="s">
        <v>20</v>
      </c>
      <c r="C15" s="51">
        <v>422</v>
      </c>
      <c r="D15" s="52">
        <v>2579000</v>
      </c>
      <c r="E15" s="9">
        <f>25000+200000+200000</f>
        <v>425000</v>
      </c>
      <c r="F15" s="8">
        <v>425000</v>
      </c>
      <c r="G15" s="8">
        <f t="shared" si="0"/>
        <v>4250</v>
      </c>
      <c r="H15" s="8">
        <v>0</v>
      </c>
      <c r="I15" s="10">
        <f t="shared" si="2"/>
        <v>429250</v>
      </c>
      <c r="J15" s="10">
        <f t="shared" si="3"/>
        <v>-4250</v>
      </c>
      <c r="K15" s="67">
        <f t="shared" si="4"/>
        <v>2158250</v>
      </c>
      <c r="M15" s="6"/>
    </row>
    <row r="16" s="3" customFormat="1" customHeight="1" spans="1:13">
      <c r="A16" s="51">
        <f t="shared" si="1"/>
        <v>11</v>
      </c>
      <c r="B16" s="51" t="s">
        <v>21</v>
      </c>
      <c r="C16" s="51">
        <v>401</v>
      </c>
      <c r="D16" s="52">
        <v>2550000</v>
      </c>
      <c r="E16" s="9">
        <v>25000</v>
      </c>
      <c r="F16" s="8">
        <v>0</v>
      </c>
      <c r="G16" s="8">
        <v>0</v>
      </c>
      <c r="H16" s="8">
        <v>0</v>
      </c>
      <c r="I16" s="10">
        <f t="shared" si="2"/>
        <v>0</v>
      </c>
      <c r="J16" s="10">
        <f t="shared" si="3"/>
        <v>25000</v>
      </c>
      <c r="K16" s="67">
        <f t="shared" si="4"/>
        <v>2525000</v>
      </c>
      <c r="M16" s="6"/>
    </row>
    <row r="17" s="3" customFormat="1" customHeight="1" spans="1:13">
      <c r="A17" s="51">
        <f t="shared" si="1"/>
        <v>12</v>
      </c>
      <c r="B17" s="51" t="s">
        <v>22</v>
      </c>
      <c r="C17" s="51">
        <v>402</v>
      </c>
      <c r="D17" s="52">
        <v>2400000</v>
      </c>
      <c r="E17" s="9">
        <v>25000</v>
      </c>
      <c r="F17" s="8">
        <v>0</v>
      </c>
      <c r="G17" s="8">
        <v>0</v>
      </c>
      <c r="H17" s="8">
        <v>0</v>
      </c>
      <c r="I17" s="10">
        <f t="shared" si="2"/>
        <v>0</v>
      </c>
      <c r="J17" s="10">
        <f t="shared" si="3"/>
        <v>25000</v>
      </c>
      <c r="K17" s="67">
        <f t="shared" si="4"/>
        <v>2375000</v>
      </c>
      <c r="M17" s="6"/>
    </row>
    <row r="18" s="3" customFormat="1" customHeight="1" spans="1:13">
      <c r="A18" s="51">
        <f t="shared" si="1"/>
        <v>13</v>
      </c>
      <c r="B18" s="51" t="s">
        <v>23</v>
      </c>
      <c r="C18" s="51">
        <v>204</v>
      </c>
      <c r="D18" s="52">
        <v>2550000</v>
      </c>
      <c r="E18" s="9">
        <v>25000</v>
      </c>
      <c r="F18" s="8">
        <v>0</v>
      </c>
      <c r="G18" s="8">
        <v>0</v>
      </c>
      <c r="H18" s="8">
        <v>0</v>
      </c>
      <c r="I18" s="10">
        <f t="shared" si="2"/>
        <v>0</v>
      </c>
      <c r="J18" s="10">
        <f t="shared" si="3"/>
        <v>25000</v>
      </c>
      <c r="K18" s="67">
        <f t="shared" si="4"/>
        <v>2525000</v>
      </c>
      <c r="M18" s="6"/>
    </row>
    <row r="19" s="6" customFormat="1" customHeight="1" spans="1:12">
      <c r="A19" s="51"/>
      <c r="B19" s="46" t="s">
        <v>24</v>
      </c>
      <c r="C19" s="46"/>
      <c r="D19" s="80">
        <f t="shared" ref="D19:K19" si="6">SUM(D6:D18)</f>
        <v>31627000</v>
      </c>
      <c r="E19" s="80">
        <f t="shared" si="6"/>
        <v>6781000</v>
      </c>
      <c r="F19" s="80">
        <f t="shared" si="6"/>
        <v>6706000</v>
      </c>
      <c r="G19" s="80">
        <f t="shared" si="6"/>
        <v>67060</v>
      </c>
      <c r="H19" s="80">
        <f t="shared" si="6"/>
        <v>0</v>
      </c>
      <c r="I19" s="80">
        <f t="shared" si="6"/>
        <v>6773060</v>
      </c>
      <c r="J19" s="80">
        <f t="shared" si="6"/>
        <v>7940</v>
      </c>
      <c r="K19" s="80">
        <f t="shared" si="6"/>
        <v>24913060</v>
      </c>
      <c r="L19" s="3"/>
    </row>
    <row r="20" s="3" customFormat="1" customHeight="1" spans="3:13">
      <c r="C20" s="78"/>
      <c r="D20" s="8"/>
      <c r="E20" s="9"/>
      <c r="F20" s="8"/>
      <c r="G20" s="8"/>
      <c r="H20" s="8"/>
      <c r="I20" s="10"/>
      <c r="J20" s="10"/>
      <c r="K20" s="10"/>
      <c r="M20" s="6"/>
    </row>
    <row r="21" s="6" customFormat="1" customHeight="1" spans="1:11">
      <c r="A21" s="3"/>
      <c r="B21" s="3"/>
      <c r="C21" s="78"/>
      <c r="D21" s="8"/>
      <c r="E21" s="9"/>
      <c r="F21" s="8"/>
      <c r="G21" s="8"/>
      <c r="H21" s="8"/>
      <c r="I21" s="10"/>
      <c r="J21" s="10"/>
      <c r="K21" s="10"/>
    </row>
    <row r="22" s="3" customFormat="1" customHeight="1" spans="3:13">
      <c r="C22" s="78"/>
      <c r="D22" s="8"/>
      <c r="E22" s="9"/>
      <c r="F22" s="8"/>
      <c r="G22" s="8"/>
      <c r="H22" s="8"/>
      <c r="I22" s="10"/>
      <c r="J22" s="10"/>
      <c r="K22" s="10"/>
      <c r="M22" s="6"/>
    </row>
  </sheetData>
  <autoFilter ref="A5:L19">
    <sortState ref="A5:L19">
      <sortCondition ref="C5"/>
    </sortState>
    <extLst/>
  </autoFilter>
  <printOptions gridLines="1"/>
  <pageMargins left="0.699305555555556" right="0.699305555555556" top="0.75" bottom="0.75" header="0.3" footer="0.3"/>
  <pageSetup paperSize="9" scale="81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22"/>
  <sheetViews>
    <sheetView workbookViewId="0">
      <selection activeCell="J7" sqref="J7"/>
    </sheetView>
  </sheetViews>
  <sheetFormatPr defaultColWidth="9.14285714285714" defaultRowHeight="15.95" customHeight="1"/>
  <cols>
    <col min="1" max="1" width="4.85714285714286" style="3" customWidth="1"/>
    <col min="2" max="2" width="30.1428571428571" style="3" customWidth="1"/>
    <col min="3" max="3" width="5" style="78" customWidth="1"/>
    <col min="4" max="4" width="13.4285714285714" style="8" customWidth="1"/>
    <col min="5" max="5" width="12.4285714285714" style="9" customWidth="1"/>
    <col min="6" max="6" width="11.4285714285714" style="8" customWidth="1"/>
    <col min="7" max="7" width="11" style="8" customWidth="1"/>
    <col min="8" max="8" width="11.8571428571429" style="8" customWidth="1"/>
    <col min="9" max="9" width="14.7142857142857" style="10" customWidth="1"/>
    <col min="10" max="10" width="13.5714285714286" style="10" customWidth="1"/>
    <col min="11" max="11" width="13.4285714285714" style="10" customWidth="1"/>
    <col min="12" max="12" width="19.5714285714286" style="3" customWidth="1"/>
    <col min="13" max="13" width="12.4285714285714" style="6" customWidth="1"/>
    <col min="14" max="16371" width="9.14285714285714" style="3"/>
  </cols>
  <sheetData>
    <row r="1" s="1" customFormat="1" customHeight="1" spans="1:13">
      <c r="A1" s="12" t="s">
        <v>0</v>
      </c>
      <c r="B1" s="12"/>
      <c r="C1" s="12"/>
      <c r="D1" s="12"/>
      <c r="E1" s="12"/>
      <c r="F1" s="13"/>
      <c r="G1" s="13"/>
      <c r="H1" s="32"/>
      <c r="I1" s="33"/>
      <c r="J1" s="34"/>
      <c r="K1" s="81"/>
      <c r="M1" s="72"/>
    </row>
    <row r="2" s="1" customFormat="1" customHeight="1" spans="1:13">
      <c r="A2" s="12" t="s">
        <v>25</v>
      </c>
      <c r="B2" s="12"/>
      <c r="C2" s="12"/>
      <c r="D2" s="12"/>
      <c r="E2" s="12"/>
      <c r="F2" s="13"/>
      <c r="G2" s="13"/>
      <c r="H2" s="32"/>
      <c r="I2" s="33"/>
      <c r="J2" s="34"/>
      <c r="K2" s="81"/>
      <c r="M2" s="72"/>
    </row>
    <row r="3" s="1" customFormat="1" customHeight="1" spans="1:13">
      <c r="A3" s="14" t="s">
        <v>2</v>
      </c>
      <c r="B3" s="14"/>
      <c r="C3" s="14"/>
      <c r="D3" s="14"/>
      <c r="E3" s="12"/>
      <c r="F3" s="13"/>
      <c r="G3" s="13"/>
      <c r="H3" s="32"/>
      <c r="I3" s="33"/>
      <c r="J3" s="34"/>
      <c r="K3" s="81"/>
      <c r="M3" s="72"/>
    </row>
    <row r="4" s="3" customFormat="1" customHeight="1" spans="1:13">
      <c r="A4" s="40"/>
      <c r="B4" s="40"/>
      <c r="C4" s="40"/>
      <c r="D4" s="45"/>
      <c r="E4" s="46"/>
      <c r="F4" s="45"/>
      <c r="G4" s="45"/>
      <c r="H4" s="79"/>
      <c r="I4" s="10"/>
      <c r="J4" s="10"/>
      <c r="K4" s="65"/>
      <c r="M4" s="6"/>
    </row>
    <row r="5" s="47" customFormat="1" ht="53.25" customHeight="1" spans="1:13">
      <c r="A5" s="47" t="s">
        <v>3</v>
      </c>
      <c r="B5" s="47" t="s">
        <v>4</v>
      </c>
      <c r="C5" s="48" t="s">
        <v>5</v>
      </c>
      <c r="D5" s="49" t="s">
        <v>6</v>
      </c>
      <c r="E5" s="50" t="s">
        <v>7</v>
      </c>
      <c r="F5" s="49" t="s">
        <v>8</v>
      </c>
      <c r="G5" s="49" t="s">
        <v>9</v>
      </c>
      <c r="H5" s="49" t="s">
        <v>10</v>
      </c>
      <c r="I5" s="66" t="s">
        <v>11</v>
      </c>
      <c r="J5" s="66" t="s">
        <v>12</v>
      </c>
      <c r="K5" s="66" t="s">
        <v>13</v>
      </c>
      <c r="L5" s="47" t="s">
        <v>14</v>
      </c>
      <c r="M5" s="82"/>
    </row>
    <row r="6" s="3" customFormat="1" customHeight="1" spans="1:13">
      <c r="A6" s="51">
        <v>1</v>
      </c>
      <c r="B6" s="51" t="s">
        <v>15</v>
      </c>
      <c r="C6" s="51">
        <v>201</v>
      </c>
      <c r="D6" s="52">
        <v>2540000</v>
      </c>
      <c r="E6" s="9">
        <v>606000</v>
      </c>
      <c r="F6" s="8">
        <f>225000+381000</f>
        <v>606000</v>
      </c>
      <c r="G6" s="8">
        <f t="shared" ref="G6:G18" si="0">F6*1%</f>
        <v>6060</v>
      </c>
      <c r="H6" s="8">
        <v>0</v>
      </c>
      <c r="I6" s="10">
        <f t="shared" ref="I6:I18" si="1">SUM(F6:H6)</f>
        <v>612060</v>
      </c>
      <c r="J6" s="10">
        <f t="shared" ref="J6:J18" si="2">E6-I6</f>
        <v>-6060</v>
      </c>
      <c r="K6" s="67">
        <f t="shared" ref="K6:K18" si="3">D6+G6-E6</f>
        <v>1940060</v>
      </c>
      <c r="M6" s="6"/>
    </row>
    <row r="7" s="3" customFormat="1" customHeight="1" spans="1:13">
      <c r="A7" s="51">
        <f t="shared" ref="A7:A18" si="4">+A6+1</f>
        <v>2</v>
      </c>
      <c r="B7" s="51" t="s">
        <v>16</v>
      </c>
      <c r="C7" s="51">
        <v>202</v>
      </c>
      <c r="D7" s="52">
        <v>2579000</v>
      </c>
      <c r="E7" s="9">
        <f>25000+200000</f>
        <v>225000</v>
      </c>
      <c r="F7" s="8">
        <v>225000</v>
      </c>
      <c r="G7" s="8">
        <f t="shared" si="0"/>
        <v>2250</v>
      </c>
      <c r="H7" s="8">
        <v>0</v>
      </c>
      <c r="I7" s="10">
        <f t="shared" si="1"/>
        <v>227250</v>
      </c>
      <c r="J7" s="10">
        <f t="shared" si="2"/>
        <v>-2250</v>
      </c>
      <c r="K7" s="67">
        <f t="shared" si="3"/>
        <v>2356250</v>
      </c>
      <c r="M7" s="6"/>
    </row>
    <row r="8" s="3" customFormat="1" customHeight="1" spans="1:13">
      <c r="A8" s="51">
        <f t="shared" si="4"/>
        <v>3</v>
      </c>
      <c r="B8" s="51" t="s">
        <v>23</v>
      </c>
      <c r="C8" s="51">
        <v>204</v>
      </c>
      <c r="D8" s="52">
        <v>2550000</v>
      </c>
      <c r="E8" s="9">
        <v>605000</v>
      </c>
      <c r="F8" s="8">
        <f>E8</f>
        <v>605000</v>
      </c>
      <c r="G8" s="8">
        <f t="shared" si="0"/>
        <v>6050</v>
      </c>
      <c r="H8" s="8">
        <v>0</v>
      </c>
      <c r="I8" s="10">
        <f t="shared" si="1"/>
        <v>611050</v>
      </c>
      <c r="J8" s="10">
        <f t="shared" si="2"/>
        <v>-6050</v>
      </c>
      <c r="K8" s="67">
        <f t="shared" si="3"/>
        <v>1951050</v>
      </c>
      <c r="M8" s="6"/>
    </row>
    <row r="9" s="3" customFormat="1" customHeight="1" spans="1:13">
      <c r="A9" s="51">
        <f t="shared" si="4"/>
        <v>4</v>
      </c>
      <c r="B9" s="51" t="s">
        <v>17</v>
      </c>
      <c r="C9" s="51">
        <v>222</v>
      </c>
      <c r="D9" s="52">
        <v>2579000</v>
      </c>
      <c r="E9" s="9">
        <f>25000+200000</f>
        <v>225000</v>
      </c>
      <c r="F9" s="8">
        <v>225000</v>
      </c>
      <c r="G9" s="8">
        <f t="shared" si="0"/>
        <v>2250</v>
      </c>
      <c r="H9" s="8">
        <v>0</v>
      </c>
      <c r="I9" s="10">
        <f t="shared" si="1"/>
        <v>227250</v>
      </c>
      <c r="J9" s="10">
        <f t="shared" si="2"/>
        <v>-2250</v>
      </c>
      <c r="K9" s="67">
        <f t="shared" si="3"/>
        <v>2356250</v>
      </c>
      <c r="M9" s="6"/>
    </row>
    <row r="10" s="3" customFormat="1" customHeight="1" spans="1:13">
      <c r="A10" s="51">
        <f t="shared" si="4"/>
        <v>5</v>
      </c>
      <c r="B10" s="51" t="s">
        <v>18</v>
      </c>
      <c r="C10" s="51">
        <v>301</v>
      </c>
      <c r="D10" s="52">
        <v>2250000</v>
      </c>
      <c r="E10" s="9">
        <v>1000000</v>
      </c>
      <c r="F10" s="8">
        <f>225000+775000</f>
        <v>1000000</v>
      </c>
      <c r="G10" s="8">
        <f t="shared" si="0"/>
        <v>10000</v>
      </c>
      <c r="H10" s="8">
        <v>0</v>
      </c>
      <c r="I10" s="10">
        <f t="shared" si="1"/>
        <v>1010000</v>
      </c>
      <c r="J10" s="10">
        <f t="shared" si="2"/>
        <v>-10000</v>
      </c>
      <c r="K10" s="67">
        <f t="shared" si="3"/>
        <v>1260000</v>
      </c>
      <c r="M10" s="6"/>
    </row>
    <row r="11" s="3" customFormat="1" customHeight="1" spans="1:13">
      <c r="A11" s="51">
        <f t="shared" si="4"/>
        <v>6</v>
      </c>
      <c r="B11" s="51" t="s">
        <v>18</v>
      </c>
      <c r="C11" s="51">
        <v>302</v>
      </c>
      <c r="D11" s="52">
        <v>2250000</v>
      </c>
      <c r="E11" s="9">
        <v>1000000</v>
      </c>
      <c r="F11" s="8">
        <f>225000+775000</f>
        <v>1000000</v>
      </c>
      <c r="G11" s="8">
        <f t="shared" si="0"/>
        <v>10000</v>
      </c>
      <c r="H11" s="8">
        <v>0</v>
      </c>
      <c r="I11" s="10">
        <f t="shared" si="1"/>
        <v>1010000</v>
      </c>
      <c r="J11" s="10">
        <f t="shared" si="2"/>
        <v>-10000</v>
      </c>
      <c r="K11" s="67">
        <f t="shared" si="3"/>
        <v>1260000</v>
      </c>
      <c r="M11" s="6"/>
    </row>
    <row r="12" s="3" customFormat="1" customHeight="1" spans="1:13">
      <c r="A12" s="51">
        <f t="shared" si="4"/>
        <v>7</v>
      </c>
      <c r="B12" s="51" t="s">
        <v>18</v>
      </c>
      <c r="C12" s="51">
        <v>304</v>
      </c>
      <c r="D12" s="52">
        <v>2250000</v>
      </c>
      <c r="E12" s="9">
        <v>1000000</v>
      </c>
      <c r="F12" s="8">
        <f>225000+775000</f>
        <v>1000000</v>
      </c>
      <c r="G12" s="8">
        <f t="shared" si="0"/>
        <v>10000</v>
      </c>
      <c r="H12" s="8">
        <v>0</v>
      </c>
      <c r="I12" s="10">
        <f t="shared" si="1"/>
        <v>1010000</v>
      </c>
      <c r="J12" s="10">
        <f t="shared" si="2"/>
        <v>-10000</v>
      </c>
      <c r="K12" s="67">
        <f t="shared" si="3"/>
        <v>1260000</v>
      </c>
      <c r="M12" s="6"/>
    </row>
    <row r="13" s="3" customFormat="1" customHeight="1" spans="1:13">
      <c r="A13" s="51">
        <f t="shared" si="4"/>
        <v>8</v>
      </c>
      <c r="B13" s="51" t="s">
        <v>19</v>
      </c>
      <c r="C13" s="51">
        <v>306</v>
      </c>
      <c r="D13" s="52">
        <v>2600000</v>
      </c>
      <c r="E13" s="9">
        <f>25000+200000</f>
        <v>225000</v>
      </c>
      <c r="F13" s="8">
        <v>225000</v>
      </c>
      <c r="G13" s="8">
        <f t="shared" si="0"/>
        <v>2250</v>
      </c>
      <c r="H13" s="8">
        <v>0</v>
      </c>
      <c r="I13" s="10">
        <f t="shared" si="1"/>
        <v>227250</v>
      </c>
      <c r="J13" s="10">
        <f t="shared" si="2"/>
        <v>-2250</v>
      </c>
      <c r="K13" s="67">
        <f t="shared" si="3"/>
        <v>2377250</v>
      </c>
      <c r="M13" s="6"/>
    </row>
    <row r="14" s="3" customFormat="1" customHeight="1" spans="1:13">
      <c r="A14" s="51">
        <f t="shared" si="4"/>
        <v>9</v>
      </c>
      <c r="B14" s="51" t="s">
        <v>18</v>
      </c>
      <c r="C14" s="51">
        <v>320</v>
      </c>
      <c r="D14" s="52">
        <v>2250000</v>
      </c>
      <c r="E14" s="9">
        <v>1000000</v>
      </c>
      <c r="F14" s="8">
        <f>225000+775000</f>
        <v>1000000</v>
      </c>
      <c r="G14" s="8">
        <f t="shared" si="0"/>
        <v>10000</v>
      </c>
      <c r="H14" s="8">
        <v>0</v>
      </c>
      <c r="I14" s="10">
        <f t="shared" si="1"/>
        <v>1010000</v>
      </c>
      <c r="J14" s="10">
        <f t="shared" si="2"/>
        <v>-10000</v>
      </c>
      <c r="K14" s="67">
        <f t="shared" si="3"/>
        <v>1260000</v>
      </c>
      <c r="M14" s="6"/>
    </row>
    <row r="15" s="3" customFormat="1" customHeight="1" spans="1:13">
      <c r="A15" s="51">
        <f t="shared" si="4"/>
        <v>10</v>
      </c>
      <c r="B15" s="51" t="s">
        <v>18</v>
      </c>
      <c r="C15" s="51">
        <v>322</v>
      </c>
      <c r="D15" s="52">
        <v>2250000</v>
      </c>
      <c r="E15" s="9">
        <v>1000000</v>
      </c>
      <c r="F15" s="8">
        <f>225000+775000</f>
        <v>1000000</v>
      </c>
      <c r="G15" s="8">
        <f t="shared" si="0"/>
        <v>10000</v>
      </c>
      <c r="H15" s="8">
        <v>0</v>
      </c>
      <c r="I15" s="10">
        <f t="shared" si="1"/>
        <v>1010000</v>
      </c>
      <c r="J15" s="10">
        <f t="shared" si="2"/>
        <v>-10000</v>
      </c>
      <c r="K15" s="67">
        <f t="shared" si="3"/>
        <v>1260000</v>
      </c>
      <c r="M15" s="6"/>
    </row>
    <row r="16" s="3" customFormat="1" customHeight="1" spans="1:13">
      <c r="A16" s="51">
        <f t="shared" si="4"/>
        <v>11</v>
      </c>
      <c r="B16" s="51" t="s">
        <v>21</v>
      </c>
      <c r="C16" s="51">
        <v>401</v>
      </c>
      <c r="D16" s="52">
        <v>2550000</v>
      </c>
      <c r="E16" s="9">
        <v>605000</v>
      </c>
      <c r="F16" s="8">
        <f>E16</f>
        <v>605000</v>
      </c>
      <c r="G16" s="8">
        <f t="shared" si="0"/>
        <v>6050</v>
      </c>
      <c r="H16" s="8">
        <v>0</v>
      </c>
      <c r="I16" s="10">
        <f t="shared" si="1"/>
        <v>611050</v>
      </c>
      <c r="J16" s="10">
        <f t="shared" si="2"/>
        <v>-6050</v>
      </c>
      <c r="K16" s="67">
        <f t="shared" si="3"/>
        <v>1951050</v>
      </c>
      <c r="M16" s="6"/>
    </row>
    <row r="17" s="3" customFormat="1" customHeight="1" spans="1:13">
      <c r="A17" s="51">
        <f t="shared" si="4"/>
        <v>12</v>
      </c>
      <c r="B17" s="51" t="s">
        <v>22</v>
      </c>
      <c r="C17" s="51">
        <v>402</v>
      </c>
      <c r="D17" s="52">
        <v>2400000</v>
      </c>
      <c r="E17" s="9">
        <v>605000</v>
      </c>
      <c r="F17" s="8">
        <f>E17</f>
        <v>605000</v>
      </c>
      <c r="G17" s="8">
        <f t="shared" si="0"/>
        <v>6050</v>
      </c>
      <c r="H17" s="8">
        <v>0</v>
      </c>
      <c r="I17" s="10">
        <f t="shared" si="1"/>
        <v>611050</v>
      </c>
      <c r="J17" s="10">
        <f t="shared" si="2"/>
        <v>-6050</v>
      </c>
      <c r="K17" s="67">
        <f t="shared" si="3"/>
        <v>1801050</v>
      </c>
      <c r="M17" s="6"/>
    </row>
    <row r="18" s="3" customFormat="1" customHeight="1" spans="1:13">
      <c r="A18" s="51">
        <f t="shared" si="4"/>
        <v>13</v>
      </c>
      <c r="B18" s="51" t="s">
        <v>20</v>
      </c>
      <c r="C18" s="51">
        <v>422</v>
      </c>
      <c r="D18" s="52">
        <v>2579000</v>
      </c>
      <c r="E18" s="9">
        <f>1025000-200000</f>
        <v>825000</v>
      </c>
      <c r="F18" s="8">
        <f>606000+219000</f>
        <v>825000</v>
      </c>
      <c r="G18" s="8">
        <f t="shared" si="0"/>
        <v>8250</v>
      </c>
      <c r="H18" s="8">
        <v>0</v>
      </c>
      <c r="I18" s="10">
        <f t="shared" si="1"/>
        <v>833250</v>
      </c>
      <c r="J18" s="10">
        <f t="shared" si="2"/>
        <v>-8250</v>
      </c>
      <c r="K18" s="67">
        <f t="shared" si="3"/>
        <v>1762250</v>
      </c>
      <c r="M18" s="6"/>
    </row>
    <row r="19" s="6" customFormat="1" customHeight="1" spans="1:12">
      <c r="A19" s="51"/>
      <c r="B19" s="46" t="s">
        <v>24</v>
      </c>
      <c r="C19" s="46"/>
      <c r="D19" s="80">
        <f t="shared" ref="D19:K19" si="5">SUM(D6:D18)</f>
        <v>31627000</v>
      </c>
      <c r="E19" s="80">
        <f t="shared" si="5"/>
        <v>8921000</v>
      </c>
      <c r="F19" s="80">
        <f t="shared" si="5"/>
        <v>8921000</v>
      </c>
      <c r="G19" s="80">
        <f t="shared" si="5"/>
        <v>89210</v>
      </c>
      <c r="H19" s="80">
        <f t="shared" si="5"/>
        <v>0</v>
      </c>
      <c r="I19" s="80">
        <f t="shared" si="5"/>
        <v>9010210</v>
      </c>
      <c r="J19" s="80">
        <f t="shared" si="5"/>
        <v>-89210</v>
      </c>
      <c r="K19" s="80">
        <f t="shared" si="5"/>
        <v>22795210</v>
      </c>
      <c r="L19" s="3"/>
    </row>
    <row r="20" s="3" customFormat="1" customHeight="1" spans="3:13">
      <c r="C20" s="78"/>
      <c r="D20" s="8"/>
      <c r="E20" s="9"/>
      <c r="F20" s="8"/>
      <c r="G20" s="8"/>
      <c r="H20" s="8"/>
      <c r="I20" s="10"/>
      <c r="J20" s="10"/>
      <c r="K20" s="10"/>
      <c r="M20" s="6"/>
    </row>
    <row r="21" s="6" customFormat="1" customHeight="1" spans="1:11">
      <c r="A21" s="3"/>
      <c r="B21" s="3"/>
      <c r="C21" s="78"/>
      <c r="D21" s="8"/>
      <c r="E21" s="9"/>
      <c r="F21" s="8"/>
      <c r="G21" s="8"/>
      <c r="H21" s="8"/>
      <c r="I21" s="10"/>
      <c r="J21" s="10"/>
      <c r="K21" s="10"/>
    </row>
    <row r="22" s="3" customFormat="1" customHeight="1" spans="3:13">
      <c r="C22" s="78"/>
      <c r="D22" s="8"/>
      <c r="E22" s="9"/>
      <c r="F22" s="8"/>
      <c r="G22" s="8"/>
      <c r="H22" s="8"/>
      <c r="I22" s="10"/>
      <c r="J22" s="10"/>
      <c r="K22" s="10"/>
      <c r="M22" s="6"/>
    </row>
  </sheetData>
  <autoFilter ref="A5:L19">
    <sortState ref="A5:L19">
      <sortCondition ref="C5"/>
    </sortState>
    <extLst/>
  </autoFilter>
  <printOptions gridLines="1"/>
  <pageMargins left="0.75" right="0.75" top="1" bottom="1" header="0.5" footer="0.5"/>
  <pageSetup paperSize="9" scale="80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59"/>
  <sheetViews>
    <sheetView zoomScale="90" zoomScaleNormal="90" workbookViewId="0">
      <pane xSplit="4" ySplit="5" topLeftCell="E6" activePane="bottomRight" state="frozen"/>
      <selection/>
      <selection pane="topRight"/>
      <selection pane="bottomLeft"/>
      <selection pane="bottomRight" activeCell="A1" sqref="$A1:$XFD1048576"/>
    </sheetView>
  </sheetViews>
  <sheetFormatPr defaultColWidth="9.14285714285714" defaultRowHeight="15.95" customHeight="1"/>
  <cols>
    <col min="1" max="1" width="4.85714285714286" style="3" customWidth="1"/>
    <col min="2" max="2" width="21.1428571428571" style="3" customWidth="1"/>
    <col min="3" max="3" width="5" style="7" customWidth="1"/>
    <col min="4" max="4" width="13.4285714285714" style="8" customWidth="1"/>
    <col min="5" max="5" width="12.4285714285714" style="9" customWidth="1"/>
    <col min="6" max="6" width="11.8571428571429" style="9" customWidth="1"/>
    <col min="7" max="7" width="11.4285714285714" style="8" customWidth="1"/>
    <col min="8" max="10" width="11" style="8" customWidth="1"/>
    <col min="11" max="11" width="11.8571428571429" style="8" customWidth="1"/>
    <col min="12" max="13" width="14.7142857142857" style="10" customWidth="1"/>
    <col min="14" max="14" width="13.5714285714286" style="10" customWidth="1"/>
    <col min="15" max="15" width="16.3333333333333" style="10" customWidth="1"/>
    <col min="16" max="16" width="9.04761904761905" style="3" customWidth="1"/>
    <col min="17" max="17" width="12.4285714285714" style="6" customWidth="1"/>
    <col min="18" max="16375" width="9.14285714285714" style="3"/>
    <col min="16376" max="16384" width="9.14285714285714" style="11"/>
  </cols>
  <sheetData>
    <row r="1" s="1" customFormat="1" customHeight="1" spans="1:17">
      <c r="A1" s="12" t="s">
        <v>0</v>
      </c>
      <c r="B1" s="12"/>
      <c r="C1" s="12"/>
      <c r="D1" s="12"/>
      <c r="E1" s="12"/>
      <c r="F1" s="12"/>
      <c r="G1" s="13"/>
      <c r="H1" s="13"/>
      <c r="I1" s="13"/>
      <c r="J1" s="13"/>
      <c r="K1" s="32"/>
      <c r="L1" s="33"/>
      <c r="M1" s="33"/>
      <c r="N1" s="34"/>
      <c r="O1" s="34"/>
      <c r="P1" s="14"/>
      <c r="Q1" s="72"/>
    </row>
    <row r="2" s="1" customFormat="1" customHeight="1" spans="1:17">
      <c r="A2" s="12" t="s">
        <v>26</v>
      </c>
      <c r="B2" s="12"/>
      <c r="C2" s="12"/>
      <c r="D2" s="12"/>
      <c r="E2" s="12"/>
      <c r="F2" s="12"/>
      <c r="G2" s="13"/>
      <c r="H2" s="13"/>
      <c r="I2" s="13"/>
      <c r="J2" s="13"/>
      <c r="K2" s="32"/>
      <c r="L2" s="33"/>
      <c r="M2" s="33"/>
      <c r="N2" s="34"/>
      <c r="O2" s="34"/>
      <c r="P2" s="14"/>
      <c r="Q2" s="72"/>
    </row>
    <row r="3" s="1" customFormat="1" customHeight="1" spans="1:17">
      <c r="A3" s="14" t="s">
        <v>27</v>
      </c>
      <c r="B3" s="14"/>
      <c r="C3" s="14"/>
      <c r="D3" s="14"/>
      <c r="E3" s="12"/>
      <c r="F3" s="12"/>
      <c r="G3" s="13"/>
      <c r="H3" s="13"/>
      <c r="I3" s="13"/>
      <c r="J3" s="13"/>
      <c r="K3" s="32"/>
      <c r="L3" s="33"/>
      <c r="M3" s="33"/>
      <c r="N3" s="34"/>
      <c r="O3" s="34"/>
      <c r="P3" s="14"/>
      <c r="Q3" s="72"/>
    </row>
    <row r="4" s="3" customFormat="1" customHeight="1" spans="1:17">
      <c r="A4" s="40"/>
      <c r="B4" s="40"/>
      <c r="C4" s="40"/>
      <c r="D4" s="45"/>
      <c r="E4" s="46"/>
      <c r="F4" s="46"/>
      <c r="G4" s="45"/>
      <c r="H4" s="45"/>
      <c r="I4" s="45"/>
      <c r="J4" s="45"/>
      <c r="K4" s="63"/>
      <c r="L4" s="64"/>
      <c r="M4" s="64"/>
      <c r="N4" s="64"/>
      <c r="O4" s="65"/>
      <c r="P4" s="40"/>
      <c r="Q4" s="6"/>
    </row>
    <row r="5" s="2" customFormat="1" ht="53.25" customHeight="1" spans="1:17">
      <c r="A5" s="47" t="s">
        <v>3</v>
      </c>
      <c r="B5" s="47" t="s">
        <v>4</v>
      </c>
      <c r="C5" s="48" t="s">
        <v>5</v>
      </c>
      <c r="D5" s="49" t="s">
        <v>6</v>
      </c>
      <c r="E5" s="50" t="s">
        <v>28</v>
      </c>
      <c r="F5" s="50" t="s">
        <v>29</v>
      </c>
      <c r="G5" s="49" t="s">
        <v>30</v>
      </c>
      <c r="H5" s="49" t="s">
        <v>31</v>
      </c>
      <c r="I5" s="49" t="s">
        <v>32</v>
      </c>
      <c r="J5" s="49" t="s">
        <v>33</v>
      </c>
      <c r="K5" s="49" t="s">
        <v>34</v>
      </c>
      <c r="L5" s="66" t="s">
        <v>11</v>
      </c>
      <c r="M5" s="66" t="s">
        <v>35</v>
      </c>
      <c r="N5" s="66" t="s">
        <v>12</v>
      </c>
      <c r="O5" s="66" t="s">
        <v>13</v>
      </c>
      <c r="P5" s="47" t="s">
        <v>14</v>
      </c>
      <c r="Q5" s="73"/>
    </row>
    <row r="6" s="3" customFormat="1" customHeight="1" spans="1:16384">
      <c r="A6" s="51">
        <v>1</v>
      </c>
      <c r="B6" s="51" t="s">
        <v>36</v>
      </c>
      <c r="C6" s="51">
        <v>103</v>
      </c>
      <c r="D6" s="52">
        <v>2270000</v>
      </c>
      <c r="E6" s="9">
        <v>0</v>
      </c>
      <c r="F6" s="9">
        <v>225000</v>
      </c>
      <c r="G6" s="8">
        <v>0</v>
      </c>
      <c r="H6" s="53">
        <f t="shared" ref="H6:H11" si="0">G6*1%</f>
        <v>0</v>
      </c>
      <c r="I6" s="8">
        <v>225000</v>
      </c>
      <c r="J6" s="8">
        <f t="shared" ref="J6:J34" si="1">I6*1%</f>
        <v>2250</v>
      </c>
      <c r="K6" s="8">
        <v>0</v>
      </c>
      <c r="L6" s="10">
        <f t="shared" ref="L6:L34" si="2">SUM(G6:K6)</f>
        <v>227250</v>
      </c>
      <c r="M6" s="10">
        <f t="shared" ref="M6:M34" si="3">E6+F6</f>
        <v>225000</v>
      </c>
      <c r="N6" s="10">
        <f t="shared" ref="N6:N34" si="4">L6-E6-F6</f>
        <v>2250</v>
      </c>
      <c r="O6" s="67">
        <f t="shared" ref="O6:O24" si="5">D6+H6+J6-E6-F6</f>
        <v>2047250</v>
      </c>
      <c r="Q6" s="6"/>
      <c r="XEV6" s="11"/>
      <c r="XEW6" s="11"/>
      <c r="XEX6" s="11"/>
      <c r="XEY6" s="11"/>
      <c r="XEZ6" s="11"/>
      <c r="XFA6" s="11"/>
      <c r="XFB6" s="11"/>
      <c r="XFC6" s="11"/>
      <c r="XFD6" s="11"/>
    </row>
    <row r="7" s="3" customFormat="1" customHeight="1" spans="1:16384">
      <c r="A7" s="51">
        <v>2</v>
      </c>
      <c r="B7" s="51" t="s">
        <v>36</v>
      </c>
      <c r="C7" s="51">
        <v>104</v>
      </c>
      <c r="D7" s="52">
        <v>2270000</v>
      </c>
      <c r="E7" s="9">
        <v>0</v>
      </c>
      <c r="F7" s="9">
        <v>225000</v>
      </c>
      <c r="G7" s="8">
        <v>0</v>
      </c>
      <c r="H7" s="53">
        <f t="shared" si="0"/>
        <v>0</v>
      </c>
      <c r="I7" s="8">
        <v>225000</v>
      </c>
      <c r="J7" s="8">
        <f t="shared" si="1"/>
        <v>2250</v>
      </c>
      <c r="K7" s="8">
        <v>0</v>
      </c>
      <c r="L7" s="10">
        <f t="shared" si="2"/>
        <v>227250</v>
      </c>
      <c r="M7" s="10">
        <f t="shared" si="3"/>
        <v>225000</v>
      </c>
      <c r="N7" s="10">
        <f t="shared" si="4"/>
        <v>2250</v>
      </c>
      <c r="O7" s="67">
        <f t="shared" si="5"/>
        <v>2047250</v>
      </c>
      <c r="Q7" s="6"/>
      <c r="XEV7" s="11"/>
      <c r="XEW7" s="11"/>
      <c r="XEX7" s="11"/>
      <c r="XEY7" s="11"/>
      <c r="XEZ7" s="11"/>
      <c r="XFA7" s="11"/>
      <c r="XFB7" s="11"/>
      <c r="XFC7" s="11"/>
      <c r="XFD7" s="11"/>
    </row>
    <row r="8" s="3" customFormat="1" ht="15" spans="1:16384">
      <c r="A8" s="51">
        <v>3</v>
      </c>
      <c r="B8" s="51" t="s">
        <v>36</v>
      </c>
      <c r="C8" s="51">
        <v>105</v>
      </c>
      <c r="D8" s="52">
        <v>2270000</v>
      </c>
      <c r="E8" s="9">
        <v>0</v>
      </c>
      <c r="F8" s="9">
        <v>225000</v>
      </c>
      <c r="G8" s="8">
        <v>0</v>
      </c>
      <c r="H8" s="53">
        <f t="shared" si="0"/>
        <v>0</v>
      </c>
      <c r="I8" s="8">
        <v>225000</v>
      </c>
      <c r="J8" s="8">
        <f t="shared" si="1"/>
        <v>2250</v>
      </c>
      <c r="K8" s="8">
        <v>0</v>
      </c>
      <c r="L8" s="10">
        <f t="shared" si="2"/>
        <v>227250</v>
      </c>
      <c r="M8" s="10">
        <f t="shared" si="3"/>
        <v>225000</v>
      </c>
      <c r="N8" s="10">
        <f t="shared" si="4"/>
        <v>2250</v>
      </c>
      <c r="O8" s="67">
        <f t="shared" si="5"/>
        <v>2047250</v>
      </c>
      <c r="Q8" s="6"/>
      <c r="XEV8" s="11"/>
      <c r="XEW8" s="11"/>
      <c r="XEX8" s="11"/>
      <c r="XEY8" s="11"/>
      <c r="XEZ8" s="11"/>
      <c r="XFA8" s="11"/>
      <c r="XFB8" s="11"/>
      <c r="XFC8" s="11"/>
      <c r="XFD8" s="11"/>
    </row>
    <row r="9" s="3" customFormat="1" customHeight="1" spans="1:16384">
      <c r="A9" s="51">
        <v>4</v>
      </c>
      <c r="B9" s="51" t="s">
        <v>37</v>
      </c>
      <c r="C9" s="51">
        <v>117</v>
      </c>
      <c r="D9" s="52">
        <v>2639000</v>
      </c>
      <c r="E9" s="9">
        <v>0</v>
      </c>
      <c r="F9" s="9">
        <f>25000+200000-200000+50000+150000</f>
        <v>225000</v>
      </c>
      <c r="G9" s="8">
        <v>0</v>
      </c>
      <c r="H9" s="53">
        <f t="shared" si="0"/>
        <v>0</v>
      </c>
      <c r="I9" s="8">
        <v>225000</v>
      </c>
      <c r="J9" s="8">
        <f t="shared" si="1"/>
        <v>2250</v>
      </c>
      <c r="K9" s="8">
        <v>0</v>
      </c>
      <c r="L9" s="10">
        <f t="shared" si="2"/>
        <v>227250</v>
      </c>
      <c r="M9" s="10">
        <f t="shared" si="3"/>
        <v>225000</v>
      </c>
      <c r="N9" s="10">
        <f t="shared" si="4"/>
        <v>2250</v>
      </c>
      <c r="O9" s="67">
        <f t="shared" si="5"/>
        <v>2416250</v>
      </c>
      <c r="Q9" s="6"/>
      <c r="XEV9" s="11"/>
      <c r="XEW9" s="11"/>
      <c r="XEX9" s="11"/>
      <c r="XEY9" s="11"/>
      <c r="XEZ9" s="11"/>
      <c r="XFA9" s="11"/>
      <c r="XFB9" s="11"/>
      <c r="XFC9" s="11"/>
      <c r="XFD9" s="11"/>
    </row>
    <row r="10" s="3" customFormat="1" customHeight="1" spans="1:16384">
      <c r="A10" s="51">
        <v>5</v>
      </c>
      <c r="B10" s="51" t="s">
        <v>37</v>
      </c>
      <c r="C10" s="51">
        <v>118</v>
      </c>
      <c r="D10" s="52">
        <v>2639000</v>
      </c>
      <c r="E10" s="9">
        <v>0</v>
      </c>
      <c r="F10" s="9">
        <f>25000+200000-200000+200000</f>
        <v>225000</v>
      </c>
      <c r="G10" s="8">
        <v>0</v>
      </c>
      <c r="H10" s="53">
        <f t="shared" si="0"/>
        <v>0</v>
      </c>
      <c r="I10" s="8">
        <v>225000</v>
      </c>
      <c r="J10" s="8">
        <f t="shared" si="1"/>
        <v>2250</v>
      </c>
      <c r="K10" s="8">
        <v>0</v>
      </c>
      <c r="L10" s="10">
        <f t="shared" si="2"/>
        <v>227250</v>
      </c>
      <c r="M10" s="10">
        <f t="shared" si="3"/>
        <v>225000</v>
      </c>
      <c r="N10" s="10">
        <f t="shared" si="4"/>
        <v>2250</v>
      </c>
      <c r="O10" s="67">
        <f t="shared" si="5"/>
        <v>2416250</v>
      </c>
      <c r="Q10" s="6"/>
      <c r="XEV10" s="11"/>
      <c r="XEW10" s="11"/>
      <c r="XEX10" s="11"/>
      <c r="XEY10" s="11"/>
      <c r="XEZ10" s="11"/>
      <c r="XFA10" s="11"/>
      <c r="XFB10" s="11"/>
      <c r="XFC10" s="11"/>
      <c r="XFD10" s="11"/>
    </row>
    <row r="11" s="3" customFormat="1" customHeight="1" spans="1:16384">
      <c r="A11" s="51">
        <v>6</v>
      </c>
      <c r="B11" s="51" t="s">
        <v>38</v>
      </c>
      <c r="C11" s="51">
        <v>119</v>
      </c>
      <c r="D11" s="52">
        <v>2679000</v>
      </c>
      <c r="E11" s="9">
        <f>0</f>
        <v>0</v>
      </c>
      <c r="F11" s="9">
        <f>25000+200000+154000+692600</f>
        <v>1071600</v>
      </c>
      <c r="G11" s="8">
        <f>0</f>
        <v>0</v>
      </c>
      <c r="H11" s="53">
        <f t="shared" si="0"/>
        <v>0</v>
      </c>
      <c r="I11" s="8">
        <v>225000</v>
      </c>
      <c r="J11" s="8">
        <f t="shared" si="1"/>
        <v>2250</v>
      </c>
      <c r="K11" s="8"/>
      <c r="L11" s="10">
        <f t="shared" si="2"/>
        <v>227250</v>
      </c>
      <c r="M11" s="10">
        <f t="shared" si="3"/>
        <v>1071600</v>
      </c>
      <c r="N11" s="10">
        <f t="shared" si="4"/>
        <v>-844350</v>
      </c>
      <c r="O11" s="67">
        <f t="shared" si="5"/>
        <v>1609650</v>
      </c>
      <c r="Q11" s="6"/>
      <c r="XEV11" s="11"/>
      <c r="XEW11" s="11"/>
      <c r="XEX11" s="11"/>
      <c r="XEY11" s="11"/>
      <c r="XEZ11" s="11"/>
      <c r="XFA11" s="11"/>
      <c r="XFB11" s="11"/>
      <c r="XFC11" s="11"/>
      <c r="XFD11" s="11"/>
    </row>
    <row r="12" s="3" customFormat="1" customHeight="1" spans="1:16384">
      <c r="A12" s="51">
        <v>7</v>
      </c>
      <c r="B12" s="51" t="s">
        <v>39</v>
      </c>
      <c r="C12" s="51">
        <v>120</v>
      </c>
      <c r="D12" s="52">
        <v>2600000</v>
      </c>
      <c r="E12" s="9">
        <v>0</v>
      </c>
      <c r="F12" s="9">
        <f>815116+639000</f>
        <v>1454116</v>
      </c>
      <c r="G12" s="8">
        <v>0</v>
      </c>
      <c r="H12" s="8">
        <v>0</v>
      </c>
      <c r="I12" s="8">
        <v>225000</v>
      </c>
      <c r="J12" s="8">
        <f t="shared" si="1"/>
        <v>2250</v>
      </c>
      <c r="K12" s="8">
        <v>0</v>
      </c>
      <c r="L12" s="10">
        <f t="shared" si="2"/>
        <v>227250</v>
      </c>
      <c r="M12" s="10">
        <f t="shared" si="3"/>
        <v>1454116</v>
      </c>
      <c r="N12" s="10">
        <f t="shared" si="4"/>
        <v>-1226866</v>
      </c>
      <c r="O12" s="67">
        <f t="shared" si="5"/>
        <v>1148134</v>
      </c>
      <c r="Q12" s="6"/>
      <c r="XEV12" s="11"/>
      <c r="XEW12" s="11"/>
      <c r="XEX12" s="11"/>
      <c r="XEY12" s="11"/>
      <c r="XEZ12" s="11"/>
      <c r="XFA12" s="11"/>
      <c r="XFB12" s="11"/>
      <c r="XFC12" s="11"/>
      <c r="XFD12" s="11"/>
    </row>
    <row r="13" s="43" customFormat="1" ht="15" spans="1:16384">
      <c r="A13" s="54">
        <v>8</v>
      </c>
      <c r="B13" s="54" t="s">
        <v>40</v>
      </c>
      <c r="C13" s="54">
        <v>121</v>
      </c>
      <c r="D13" s="55">
        <v>2679000</v>
      </c>
      <c r="E13" s="56"/>
      <c r="F13" s="56">
        <f>25000-25000</f>
        <v>0</v>
      </c>
      <c r="G13" s="57">
        <f>0</f>
        <v>0</v>
      </c>
      <c r="H13" s="57">
        <f>0</f>
        <v>0</v>
      </c>
      <c r="I13" s="57">
        <f>0</f>
        <v>0</v>
      </c>
      <c r="J13" s="57">
        <f t="shared" si="1"/>
        <v>0</v>
      </c>
      <c r="K13" s="57"/>
      <c r="L13" s="68">
        <f t="shared" si="2"/>
        <v>0</v>
      </c>
      <c r="M13" s="68">
        <f t="shared" si="3"/>
        <v>0</v>
      </c>
      <c r="N13" s="68">
        <f t="shared" si="4"/>
        <v>0</v>
      </c>
      <c r="O13" s="69">
        <f t="shared" si="5"/>
        <v>2679000</v>
      </c>
      <c r="Q13" s="74"/>
      <c r="XEV13" s="76"/>
      <c r="XEW13" s="76"/>
      <c r="XEX13" s="76"/>
      <c r="XEY13" s="76"/>
      <c r="XEZ13" s="76"/>
      <c r="XFA13" s="76"/>
      <c r="XFB13" s="76"/>
      <c r="XFC13" s="76"/>
      <c r="XFD13" s="76"/>
    </row>
    <row r="14" s="3" customFormat="1" customHeight="1" spans="1:16384">
      <c r="A14" s="51">
        <v>9</v>
      </c>
      <c r="B14" s="51" t="s">
        <v>15</v>
      </c>
      <c r="C14" s="51">
        <v>201</v>
      </c>
      <c r="D14" s="52">
        <v>2540000</v>
      </c>
      <c r="E14" s="9">
        <v>606000</v>
      </c>
      <c r="F14" s="9">
        <v>210000</v>
      </c>
      <c r="G14" s="8">
        <f>225000+381000</f>
        <v>606000</v>
      </c>
      <c r="H14" s="8">
        <f t="shared" ref="H14:H34" si="6">G14*1%</f>
        <v>6060</v>
      </c>
      <c r="I14" s="8">
        <v>0</v>
      </c>
      <c r="J14" s="8">
        <f t="shared" si="1"/>
        <v>0</v>
      </c>
      <c r="K14" s="8">
        <v>0</v>
      </c>
      <c r="L14" s="10">
        <f t="shared" si="2"/>
        <v>612060</v>
      </c>
      <c r="M14" s="10">
        <f t="shared" si="3"/>
        <v>816000</v>
      </c>
      <c r="N14" s="10">
        <f t="shared" si="4"/>
        <v>-203940</v>
      </c>
      <c r="O14" s="67">
        <f t="shared" si="5"/>
        <v>1730060</v>
      </c>
      <c r="Q14" s="6"/>
      <c r="XEV14" s="11"/>
      <c r="XEW14" s="11"/>
      <c r="XEX14" s="11"/>
      <c r="XEY14" s="11"/>
      <c r="XEZ14" s="11"/>
      <c r="XFA14" s="11"/>
      <c r="XFB14" s="11"/>
      <c r="XFC14" s="11"/>
      <c r="XFD14" s="11"/>
    </row>
    <row r="15" s="3" customFormat="1" customHeight="1" spans="1:16384">
      <c r="A15" s="51">
        <v>10</v>
      </c>
      <c r="B15" s="51" t="s">
        <v>16</v>
      </c>
      <c r="C15" s="51">
        <v>202</v>
      </c>
      <c r="D15" s="52">
        <v>2579000</v>
      </c>
      <c r="E15" s="9">
        <f>25000+200000</f>
        <v>225000</v>
      </c>
      <c r="F15" s="9">
        <f>51000+540000+667000</f>
        <v>1258000</v>
      </c>
      <c r="G15" s="8">
        <v>225000</v>
      </c>
      <c r="H15" s="8">
        <f t="shared" si="6"/>
        <v>2250</v>
      </c>
      <c r="I15" s="8">
        <v>0</v>
      </c>
      <c r="J15" s="8">
        <f t="shared" si="1"/>
        <v>0</v>
      </c>
      <c r="K15" s="8">
        <v>0</v>
      </c>
      <c r="L15" s="10">
        <f t="shared" si="2"/>
        <v>227250</v>
      </c>
      <c r="M15" s="10">
        <f t="shared" si="3"/>
        <v>1483000</v>
      </c>
      <c r="N15" s="10">
        <f t="shared" si="4"/>
        <v>-1255750</v>
      </c>
      <c r="O15" s="67">
        <f t="shared" si="5"/>
        <v>1098250</v>
      </c>
      <c r="Q15" s="6"/>
      <c r="XEV15" s="11"/>
      <c r="XEW15" s="11"/>
      <c r="XEX15" s="11"/>
      <c r="XEY15" s="11"/>
      <c r="XEZ15" s="11"/>
      <c r="XFA15" s="11"/>
      <c r="XFB15" s="11"/>
      <c r="XFC15" s="11"/>
      <c r="XFD15" s="11"/>
    </row>
    <row r="16" s="3" customFormat="1" customHeight="1" spans="1:16384">
      <c r="A16" s="51">
        <v>11</v>
      </c>
      <c r="B16" s="51" t="s">
        <v>41</v>
      </c>
      <c r="C16" s="51">
        <v>203</v>
      </c>
      <c r="D16" s="52">
        <v>2679000</v>
      </c>
      <c r="E16" s="9"/>
      <c r="F16" s="9">
        <f>25000+200000+390000+220000</f>
        <v>835000</v>
      </c>
      <c r="G16" s="8"/>
      <c r="H16" s="8">
        <f t="shared" si="6"/>
        <v>0</v>
      </c>
      <c r="I16" s="8">
        <f>0</f>
        <v>0</v>
      </c>
      <c r="J16" s="8">
        <f t="shared" si="1"/>
        <v>0</v>
      </c>
      <c r="K16" s="8"/>
      <c r="L16" s="10">
        <f t="shared" si="2"/>
        <v>0</v>
      </c>
      <c r="M16" s="10">
        <f t="shared" si="3"/>
        <v>835000</v>
      </c>
      <c r="N16" s="10">
        <f t="shared" si="4"/>
        <v>-835000</v>
      </c>
      <c r="O16" s="67">
        <f t="shared" si="5"/>
        <v>1844000</v>
      </c>
      <c r="Q16" s="6"/>
      <c r="XEV16" s="11"/>
      <c r="XEW16" s="11"/>
      <c r="XEX16" s="11"/>
      <c r="XEY16" s="11"/>
      <c r="XEZ16" s="11"/>
      <c r="XFA16" s="11"/>
      <c r="XFB16" s="11"/>
      <c r="XFC16" s="11"/>
      <c r="XFD16" s="11"/>
    </row>
    <row r="17" s="3" customFormat="1" customHeight="1" spans="1:16384">
      <c r="A17" s="51">
        <v>12</v>
      </c>
      <c r="B17" s="51" t="s">
        <v>23</v>
      </c>
      <c r="C17" s="51">
        <v>204</v>
      </c>
      <c r="D17" s="52">
        <v>2550000</v>
      </c>
      <c r="E17" s="9">
        <f>605000</f>
        <v>605000</v>
      </c>
      <c r="F17" s="9">
        <v>210000</v>
      </c>
      <c r="G17" s="8">
        <f>E17</f>
        <v>605000</v>
      </c>
      <c r="H17" s="8">
        <f t="shared" si="6"/>
        <v>6050</v>
      </c>
      <c r="I17" s="8">
        <v>0</v>
      </c>
      <c r="J17" s="8">
        <f t="shared" si="1"/>
        <v>0</v>
      </c>
      <c r="K17" s="8">
        <v>0</v>
      </c>
      <c r="L17" s="10">
        <f t="shared" si="2"/>
        <v>611050</v>
      </c>
      <c r="M17" s="10">
        <f t="shared" si="3"/>
        <v>815000</v>
      </c>
      <c r="N17" s="10">
        <f t="shared" si="4"/>
        <v>-203950</v>
      </c>
      <c r="O17" s="67">
        <f t="shared" si="5"/>
        <v>1741050</v>
      </c>
      <c r="Q17" s="6"/>
      <c r="XEV17" s="11"/>
      <c r="XEW17" s="11"/>
      <c r="XEX17" s="11"/>
      <c r="XEY17" s="11"/>
      <c r="XEZ17" s="11"/>
      <c r="XFA17" s="11"/>
      <c r="XFB17" s="11"/>
      <c r="XFC17" s="11"/>
      <c r="XFD17" s="11"/>
    </row>
    <row r="18" s="3" customFormat="1" customHeight="1" spans="1:16384">
      <c r="A18" s="51">
        <v>13</v>
      </c>
      <c r="B18" s="51" t="s">
        <v>42</v>
      </c>
      <c r="C18" s="51">
        <v>206</v>
      </c>
      <c r="D18" s="52">
        <v>2139000</v>
      </c>
      <c r="E18" s="9">
        <v>0</v>
      </c>
      <c r="F18" s="9">
        <f>25000+1000+199000+200000+80000</f>
        <v>505000</v>
      </c>
      <c r="G18" s="8">
        <f>E18</f>
        <v>0</v>
      </c>
      <c r="H18" s="8">
        <f t="shared" si="6"/>
        <v>0</v>
      </c>
      <c r="I18" s="8">
        <v>225000</v>
      </c>
      <c r="J18" s="8">
        <f t="shared" si="1"/>
        <v>2250</v>
      </c>
      <c r="K18" s="8">
        <v>0</v>
      </c>
      <c r="L18" s="10">
        <f t="shared" si="2"/>
        <v>227250</v>
      </c>
      <c r="M18" s="10">
        <f t="shared" si="3"/>
        <v>505000</v>
      </c>
      <c r="N18" s="10">
        <f t="shared" si="4"/>
        <v>-277750</v>
      </c>
      <c r="O18" s="67">
        <f t="shared" si="5"/>
        <v>1636250</v>
      </c>
      <c r="Q18" s="6"/>
      <c r="XEV18" s="11"/>
      <c r="XEW18" s="11"/>
      <c r="XEX18" s="11"/>
      <c r="XEY18" s="11"/>
      <c r="XEZ18" s="11"/>
      <c r="XFA18" s="11"/>
      <c r="XFB18" s="11"/>
      <c r="XFC18" s="11"/>
      <c r="XFD18" s="11"/>
    </row>
    <row r="19" s="3" customFormat="1" customHeight="1" spans="1:16384">
      <c r="A19" s="51">
        <v>14</v>
      </c>
      <c r="B19" s="51" t="s">
        <v>43</v>
      </c>
      <c r="C19" s="51">
        <v>218</v>
      </c>
      <c r="D19" s="52">
        <v>2639000</v>
      </c>
      <c r="E19" s="9"/>
      <c r="F19" s="9">
        <f>25000+200000</f>
        <v>225000</v>
      </c>
      <c r="G19" s="8"/>
      <c r="H19" s="8">
        <f t="shared" si="6"/>
        <v>0</v>
      </c>
      <c r="I19" s="8">
        <f>0</f>
        <v>0</v>
      </c>
      <c r="J19" s="8">
        <f t="shared" si="1"/>
        <v>0</v>
      </c>
      <c r="K19" s="8"/>
      <c r="L19" s="10">
        <f t="shared" si="2"/>
        <v>0</v>
      </c>
      <c r="M19" s="10">
        <f t="shared" si="3"/>
        <v>225000</v>
      </c>
      <c r="N19" s="10">
        <f t="shared" si="4"/>
        <v>-225000</v>
      </c>
      <c r="O19" s="67">
        <f t="shared" si="5"/>
        <v>2414000</v>
      </c>
      <c r="Q19" s="6"/>
      <c r="XEV19" s="11"/>
      <c r="XEW19" s="11"/>
      <c r="XEX19" s="11"/>
      <c r="XEY19" s="11"/>
      <c r="XEZ19" s="11"/>
      <c r="XFA19" s="11"/>
      <c r="XFB19" s="11"/>
      <c r="XFC19" s="11"/>
      <c r="XFD19" s="11"/>
    </row>
    <row r="20" s="3" customFormat="1" customHeight="1" spans="1:16384">
      <c r="A20" s="51">
        <v>15</v>
      </c>
      <c r="B20" s="51" t="s">
        <v>39</v>
      </c>
      <c r="C20" s="51">
        <v>220</v>
      </c>
      <c r="D20" s="52">
        <v>2600000</v>
      </c>
      <c r="E20" s="9">
        <v>0</v>
      </c>
      <c r="F20" s="9">
        <f>815000+39000+200000</f>
        <v>1054000</v>
      </c>
      <c r="G20" s="8">
        <v>225000</v>
      </c>
      <c r="H20" s="8">
        <f t="shared" si="6"/>
        <v>2250</v>
      </c>
      <c r="I20" s="8">
        <v>0</v>
      </c>
      <c r="J20" s="8">
        <f t="shared" si="1"/>
        <v>0</v>
      </c>
      <c r="K20" s="8">
        <v>0</v>
      </c>
      <c r="L20" s="10">
        <f t="shared" si="2"/>
        <v>227250</v>
      </c>
      <c r="M20" s="10">
        <f t="shared" si="3"/>
        <v>1054000</v>
      </c>
      <c r="N20" s="10">
        <f t="shared" si="4"/>
        <v>-826750</v>
      </c>
      <c r="O20" s="67">
        <f t="shared" si="5"/>
        <v>1548250</v>
      </c>
      <c r="Q20" s="6"/>
      <c r="XEV20" s="11"/>
      <c r="XEW20" s="11"/>
      <c r="XEX20" s="11"/>
      <c r="XEY20" s="11"/>
      <c r="XEZ20" s="11"/>
      <c r="XFA20" s="11"/>
      <c r="XFB20" s="11"/>
      <c r="XFC20" s="11"/>
      <c r="XFD20" s="11"/>
    </row>
    <row r="21" s="3" customFormat="1" customHeight="1" spans="1:16384">
      <c r="A21" s="51">
        <v>16</v>
      </c>
      <c r="B21" s="51" t="s">
        <v>44</v>
      </c>
      <c r="C21" s="51">
        <v>221</v>
      </c>
      <c r="D21" s="52">
        <v>2679000</v>
      </c>
      <c r="E21" s="9"/>
      <c r="F21" s="9">
        <f>25000+248006+5994+752600</f>
        <v>1031600</v>
      </c>
      <c r="G21" s="8"/>
      <c r="H21" s="8">
        <f t="shared" si="6"/>
        <v>0</v>
      </c>
      <c r="I21" s="8">
        <f>0</f>
        <v>0</v>
      </c>
      <c r="J21" s="8">
        <f t="shared" si="1"/>
        <v>0</v>
      </c>
      <c r="K21" s="8"/>
      <c r="L21" s="10">
        <f t="shared" si="2"/>
        <v>0</v>
      </c>
      <c r="M21" s="10">
        <f t="shared" si="3"/>
        <v>1031600</v>
      </c>
      <c r="N21" s="10">
        <f t="shared" si="4"/>
        <v>-1031600</v>
      </c>
      <c r="O21" s="67">
        <f t="shared" si="5"/>
        <v>1647400</v>
      </c>
      <c r="Q21" s="6"/>
      <c r="XEV21" s="11"/>
      <c r="XEW21" s="11"/>
      <c r="XEX21" s="11"/>
      <c r="XEY21" s="11"/>
      <c r="XEZ21" s="11"/>
      <c r="XFA21" s="11"/>
      <c r="XFB21" s="11"/>
      <c r="XFC21" s="11"/>
      <c r="XFD21" s="11"/>
    </row>
    <row r="22" s="43" customFormat="1" customHeight="1" spans="1:16384">
      <c r="A22" s="54">
        <v>17</v>
      </c>
      <c r="B22" s="54" t="s">
        <v>45</v>
      </c>
      <c r="C22" s="54">
        <v>222</v>
      </c>
      <c r="D22" s="55">
        <f>0</f>
        <v>0</v>
      </c>
      <c r="E22" s="56">
        <f>25000+200000</f>
        <v>225000</v>
      </c>
      <c r="F22" s="56">
        <f>5000-230000</f>
        <v>-225000</v>
      </c>
      <c r="G22" s="57">
        <f>225000-225000</f>
        <v>0</v>
      </c>
      <c r="H22" s="57">
        <f t="shared" si="6"/>
        <v>0</v>
      </c>
      <c r="I22" s="57">
        <v>0</v>
      </c>
      <c r="J22" s="57">
        <f t="shared" si="1"/>
        <v>0</v>
      </c>
      <c r="K22" s="57">
        <v>0</v>
      </c>
      <c r="L22" s="68">
        <f t="shared" si="2"/>
        <v>0</v>
      </c>
      <c r="M22" s="68">
        <f t="shared" si="3"/>
        <v>0</v>
      </c>
      <c r="N22" s="68">
        <f t="shared" si="4"/>
        <v>0</v>
      </c>
      <c r="O22" s="69">
        <f t="shared" si="5"/>
        <v>0</v>
      </c>
      <c r="Q22" s="74"/>
      <c r="XEV22" s="76"/>
      <c r="XEW22" s="76"/>
      <c r="XEX22" s="76"/>
      <c r="XEY22" s="76"/>
      <c r="XEZ22" s="76"/>
      <c r="XFA22" s="76"/>
      <c r="XFB22" s="76"/>
      <c r="XFC22" s="76"/>
      <c r="XFD22" s="76"/>
    </row>
    <row r="23" s="3" customFormat="1" customHeight="1" spans="1:16384">
      <c r="A23" s="51">
        <v>18</v>
      </c>
      <c r="B23" s="51" t="s">
        <v>46</v>
      </c>
      <c r="C23" s="51">
        <v>222</v>
      </c>
      <c r="D23" s="52">
        <v>2639000</v>
      </c>
      <c r="E23" s="9"/>
      <c r="F23" s="9">
        <f>25000+200000+74000+516000</f>
        <v>815000</v>
      </c>
      <c r="G23" s="8"/>
      <c r="H23" s="8">
        <f t="shared" si="6"/>
        <v>0</v>
      </c>
      <c r="I23" s="8">
        <v>225000</v>
      </c>
      <c r="J23" s="8">
        <f t="shared" si="1"/>
        <v>2250</v>
      </c>
      <c r="K23" s="8"/>
      <c r="L23" s="10">
        <f t="shared" si="2"/>
        <v>227250</v>
      </c>
      <c r="M23" s="10">
        <f t="shared" si="3"/>
        <v>815000</v>
      </c>
      <c r="N23" s="10">
        <f t="shared" si="4"/>
        <v>-587750</v>
      </c>
      <c r="O23" s="67">
        <f t="shared" si="5"/>
        <v>1826250</v>
      </c>
      <c r="Q23" s="6"/>
      <c r="XEV23" s="11"/>
      <c r="XEW23" s="11"/>
      <c r="XEX23" s="11"/>
      <c r="XEY23" s="11"/>
      <c r="XEZ23" s="11"/>
      <c r="XFA23" s="11"/>
      <c r="XFB23" s="11"/>
      <c r="XFC23" s="11"/>
      <c r="XFD23" s="11"/>
    </row>
    <row r="24" s="3" customFormat="1" customHeight="1" spans="1:16384">
      <c r="A24" s="51">
        <v>19</v>
      </c>
      <c r="B24" s="51" t="s">
        <v>47</v>
      </c>
      <c r="C24" s="51">
        <v>301</v>
      </c>
      <c r="D24" s="52">
        <v>2719000</v>
      </c>
      <c r="E24" s="9"/>
      <c r="F24" s="58">
        <f>25000+200000+390000+230000</f>
        <v>845000</v>
      </c>
      <c r="G24" s="8"/>
      <c r="H24" s="8">
        <f t="shared" si="6"/>
        <v>0</v>
      </c>
      <c r="I24" s="8">
        <f>0</f>
        <v>0</v>
      </c>
      <c r="J24" s="8">
        <f t="shared" si="1"/>
        <v>0</v>
      </c>
      <c r="K24" s="8"/>
      <c r="L24" s="10">
        <f t="shared" si="2"/>
        <v>0</v>
      </c>
      <c r="M24" s="10">
        <f t="shared" si="3"/>
        <v>845000</v>
      </c>
      <c r="N24" s="10">
        <f t="shared" si="4"/>
        <v>-845000</v>
      </c>
      <c r="O24" s="67">
        <f t="shared" si="5"/>
        <v>1874000</v>
      </c>
      <c r="Q24" s="6"/>
      <c r="XEV24" s="11"/>
      <c r="XEW24" s="11"/>
      <c r="XEX24" s="11"/>
      <c r="XEY24" s="11"/>
      <c r="XEZ24" s="11"/>
      <c r="XFA24" s="11"/>
      <c r="XFB24" s="11"/>
      <c r="XFC24" s="11"/>
      <c r="XFD24" s="11"/>
    </row>
    <row r="25" s="43" customFormat="1" customHeight="1" spans="1:16384">
      <c r="A25" s="54">
        <v>20</v>
      </c>
      <c r="B25" s="54" t="s">
        <v>48</v>
      </c>
      <c r="C25" s="54">
        <v>301</v>
      </c>
      <c r="D25" s="55">
        <v>2250000</v>
      </c>
      <c r="E25" s="56">
        <v>1000000</v>
      </c>
      <c r="F25" s="56">
        <v>227250</v>
      </c>
      <c r="G25" s="57">
        <f>225000+775000</f>
        <v>1000000</v>
      </c>
      <c r="H25" s="57">
        <f t="shared" si="6"/>
        <v>10000</v>
      </c>
      <c r="I25" s="57">
        <v>0</v>
      </c>
      <c r="J25" s="57">
        <f t="shared" si="1"/>
        <v>0</v>
      </c>
      <c r="K25" s="57">
        <v>1200000</v>
      </c>
      <c r="L25" s="68">
        <f t="shared" si="2"/>
        <v>2210000</v>
      </c>
      <c r="M25" s="68">
        <f t="shared" si="3"/>
        <v>1227250</v>
      </c>
      <c r="N25" s="68">
        <f t="shared" si="4"/>
        <v>982750</v>
      </c>
      <c r="O25" s="69">
        <f>0</f>
        <v>0</v>
      </c>
      <c r="Q25" s="74"/>
      <c r="XEV25" s="76"/>
      <c r="XEW25" s="76"/>
      <c r="XEX25" s="76"/>
      <c r="XEY25" s="76"/>
      <c r="XEZ25" s="76"/>
      <c r="XFA25" s="76"/>
      <c r="XFB25" s="76"/>
      <c r="XFC25" s="76"/>
      <c r="XFD25" s="76"/>
    </row>
    <row r="26" s="43" customFormat="1" customHeight="1" spans="1:16384">
      <c r="A26" s="54">
        <v>21</v>
      </c>
      <c r="B26" s="54" t="s">
        <v>48</v>
      </c>
      <c r="C26" s="54">
        <v>302</v>
      </c>
      <c r="D26" s="55">
        <v>2250000</v>
      </c>
      <c r="E26" s="56">
        <v>1000000</v>
      </c>
      <c r="F26" s="56">
        <v>227250</v>
      </c>
      <c r="G26" s="57">
        <f>225000+775000</f>
        <v>1000000</v>
      </c>
      <c r="H26" s="57">
        <f t="shared" si="6"/>
        <v>10000</v>
      </c>
      <c r="I26" s="57">
        <v>0</v>
      </c>
      <c r="J26" s="57">
        <f t="shared" si="1"/>
        <v>0</v>
      </c>
      <c r="K26" s="57">
        <v>1200000</v>
      </c>
      <c r="L26" s="68">
        <f t="shared" si="2"/>
        <v>2210000</v>
      </c>
      <c r="M26" s="68">
        <f t="shared" si="3"/>
        <v>1227250</v>
      </c>
      <c r="N26" s="68">
        <f t="shared" si="4"/>
        <v>982750</v>
      </c>
      <c r="O26" s="69">
        <f>0</f>
        <v>0</v>
      </c>
      <c r="Q26" s="74"/>
      <c r="XEV26" s="76"/>
      <c r="XEW26" s="76"/>
      <c r="XEX26" s="76"/>
      <c r="XEY26" s="76"/>
      <c r="XEZ26" s="76"/>
      <c r="XFA26" s="76"/>
      <c r="XFB26" s="76"/>
      <c r="XFC26" s="76"/>
      <c r="XFD26" s="76"/>
    </row>
    <row r="27" s="43" customFormat="1" customHeight="1" spans="1:16384">
      <c r="A27" s="54">
        <v>22</v>
      </c>
      <c r="B27" s="54" t="s">
        <v>48</v>
      </c>
      <c r="C27" s="54">
        <v>304</v>
      </c>
      <c r="D27" s="55">
        <v>2250000</v>
      </c>
      <c r="E27" s="56">
        <v>1000000</v>
      </c>
      <c r="F27" s="56">
        <v>1010000</v>
      </c>
      <c r="G27" s="57">
        <f>225000+775000</f>
        <v>1000000</v>
      </c>
      <c r="H27" s="57">
        <f t="shared" si="6"/>
        <v>10000</v>
      </c>
      <c r="I27" s="57">
        <v>0</v>
      </c>
      <c r="J27" s="57">
        <f t="shared" si="1"/>
        <v>0</v>
      </c>
      <c r="K27" s="57">
        <v>1200000</v>
      </c>
      <c r="L27" s="68">
        <f t="shared" si="2"/>
        <v>2210000</v>
      </c>
      <c r="M27" s="68">
        <f t="shared" si="3"/>
        <v>2010000</v>
      </c>
      <c r="N27" s="68">
        <f t="shared" si="4"/>
        <v>200000</v>
      </c>
      <c r="O27" s="69">
        <f>0</f>
        <v>0</v>
      </c>
      <c r="Q27" s="74"/>
      <c r="XEV27" s="76"/>
      <c r="XEW27" s="76"/>
      <c r="XEX27" s="76"/>
      <c r="XEY27" s="76"/>
      <c r="XEZ27" s="76"/>
      <c r="XFA27" s="76"/>
      <c r="XFB27" s="76"/>
      <c r="XFC27" s="76"/>
      <c r="XFD27" s="76"/>
    </row>
    <row r="28" s="44" customFormat="1" ht="15" spans="1:16384">
      <c r="A28" s="44">
        <v>23</v>
      </c>
      <c r="B28" s="44" t="s">
        <v>49</v>
      </c>
      <c r="C28" s="44">
        <v>306</v>
      </c>
      <c r="D28" s="59"/>
      <c r="E28" s="60"/>
      <c r="F28" s="60">
        <v>25001</v>
      </c>
      <c r="G28" s="59"/>
      <c r="H28" s="59">
        <f t="shared" si="6"/>
        <v>0</v>
      </c>
      <c r="I28" s="59">
        <f>0</f>
        <v>0</v>
      </c>
      <c r="J28" s="59">
        <f t="shared" si="1"/>
        <v>0</v>
      </c>
      <c r="K28" s="59"/>
      <c r="L28" s="70">
        <f t="shared" si="2"/>
        <v>0</v>
      </c>
      <c r="M28" s="70">
        <f t="shared" si="3"/>
        <v>25001</v>
      </c>
      <c r="N28" s="70">
        <f t="shared" si="4"/>
        <v>-25001</v>
      </c>
      <c r="O28" s="71">
        <f>0</f>
        <v>0</v>
      </c>
      <c r="Q28" s="75"/>
      <c r="XEV28" s="77"/>
      <c r="XEW28" s="77"/>
      <c r="XEX28" s="77"/>
      <c r="XEY28" s="77"/>
      <c r="XEZ28" s="77"/>
      <c r="XFA28" s="77"/>
      <c r="XFB28" s="77"/>
      <c r="XFC28" s="77"/>
      <c r="XFD28" s="77"/>
    </row>
    <row r="29" s="44" customFormat="1" customHeight="1" spans="1:16384">
      <c r="A29" s="44">
        <v>24</v>
      </c>
      <c r="B29" s="44" t="s">
        <v>19</v>
      </c>
      <c r="C29" s="44">
        <v>306</v>
      </c>
      <c r="D29" s="59">
        <v>2600000</v>
      </c>
      <c r="E29" s="60">
        <f>25000+200000</f>
        <v>225000</v>
      </c>
      <c r="F29" s="60">
        <v>0</v>
      </c>
      <c r="G29" s="59">
        <v>225000</v>
      </c>
      <c r="H29" s="59">
        <f t="shared" si="6"/>
        <v>2250</v>
      </c>
      <c r="I29" s="59">
        <v>0</v>
      </c>
      <c r="J29" s="59">
        <f t="shared" si="1"/>
        <v>0</v>
      </c>
      <c r="K29" s="59">
        <v>200000</v>
      </c>
      <c r="L29" s="70">
        <f t="shared" si="2"/>
        <v>427250</v>
      </c>
      <c r="M29" s="70">
        <f t="shared" si="3"/>
        <v>225000</v>
      </c>
      <c r="N29" s="70">
        <f t="shared" si="4"/>
        <v>202250</v>
      </c>
      <c r="O29" s="71">
        <f>0</f>
        <v>0</v>
      </c>
      <c r="Q29" s="75"/>
      <c r="XEV29" s="77"/>
      <c r="XEW29" s="77"/>
      <c r="XEX29" s="77"/>
      <c r="XEY29" s="77"/>
      <c r="XEZ29" s="77"/>
      <c r="XFA29" s="77"/>
      <c r="XFB29" s="77"/>
      <c r="XFC29" s="77"/>
      <c r="XFD29" s="77"/>
    </row>
    <row r="30" s="3" customFormat="1" customHeight="1" spans="1:16384">
      <c r="A30" s="51">
        <v>25</v>
      </c>
      <c r="B30" s="51" t="s">
        <v>50</v>
      </c>
      <c r="C30" s="51">
        <v>318</v>
      </c>
      <c r="D30" s="52">
        <v>2579000</v>
      </c>
      <c r="E30" s="9"/>
      <c r="F30" s="9">
        <f>1+24999+230000+200000+1+10+54000</f>
        <v>509011</v>
      </c>
      <c r="G30" s="8">
        <f>0</f>
        <v>0</v>
      </c>
      <c r="H30" s="8">
        <f t="shared" si="6"/>
        <v>0</v>
      </c>
      <c r="I30" s="8">
        <v>225000</v>
      </c>
      <c r="J30" s="8">
        <f t="shared" si="1"/>
        <v>2250</v>
      </c>
      <c r="K30" s="8">
        <v>0</v>
      </c>
      <c r="L30" s="10">
        <f t="shared" si="2"/>
        <v>227250</v>
      </c>
      <c r="M30" s="10">
        <f t="shared" si="3"/>
        <v>509011</v>
      </c>
      <c r="N30" s="10">
        <f t="shared" si="4"/>
        <v>-281761</v>
      </c>
      <c r="O30" s="67">
        <f>D30+H30+J30-E30-F30</f>
        <v>2072239</v>
      </c>
      <c r="Q30" s="6"/>
      <c r="XEV30" s="11"/>
      <c r="XEW30" s="11"/>
      <c r="XEX30" s="11"/>
      <c r="XEY30" s="11"/>
      <c r="XEZ30" s="11"/>
      <c r="XFA30" s="11"/>
      <c r="XFB30" s="11"/>
      <c r="XFC30" s="11"/>
      <c r="XFD30" s="11"/>
    </row>
    <row r="31" s="3" customFormat="1" customHeight="1" spans="1:16384">
      <c r="A31" s="51">
        <v>26</v>
      </c>
      <c r="B31" s="51" t="s">
        <v>48</v>
      </c>
      <c r="C31" s="51">
        <v>320</v>
      </c>
      <c r="D31" s="52">
        <v>2250000</v>
      </c>
      <c r="E31" s="9">
        <v>1000000</v>
      </c>
      <c r="F31" s="9">
        <v>1010000</v>
      </c>
      <c r="G31" s="8">
        <f>225000+775000</f>
        <v>1000000</v>
      </c>
      <c r="H31" s="8">
        <f t="shared" si="6"/>
        <v>10000</v>
      </c>
      <c r="I31" s="8">
        <v>0</v>
      </c>
      <c r="J31" s="8">
        <f t="shared" si="1"/>
        <v>0</v>
      </c>
      <c r="K31" s="8">
        <v>1200000</v>
      </c>
      <c r="L31" s="10">
        <f t="shared" si="2"/>
        <v>2210000</v>
      </c>
      <c r="M31" s="10">
        <f t="shared" si="3"/>
        <v>2010000</v>
      </c>
      <c r="N31" s="10">
        <f t="shared" si="4"/>
        <v>200000</v>
      </c>
      <c r="O31" s="67">
        <f>0</f>
        <v>0</v>
      </c>
      <c r="Q31" s="6"/>
      <c r="XEV31" s="11"/>
      <c r="XEW31" s="11"/>
      <c r="XEX31" s="11"/>
      <c r="XEY31" s="11"/>
      <c r="XEZ31" s="11"/>
      <c r="XFA31" s="11"/>
      <c r="XFB31" s="11"/>
      <c r="XFC31" s="11"/>
      <c r="XFD31" s="11"/>
    </row>
    <row r="32" s="3" customFormat="1" customHeight="1" spans="1:16384">
      <c r="A32" s="51">
        <v>27</v>
      </c>
      <c r="B32" s="51" t="s">
        <v>51</v>
      </c>
      <c r="C32" s="51">
        <v>320</v>
      </c>
      <c r="D32" s="52">
        <v>2750000</v>
      </c>
      <c r="E32" s="9"/>
      <c r="F32" s="9">
        <f>25000+200000+1310000</f>
        <v>1535000</v>
      </c>
      <c r="G32" s="8"/>
      <c r="H32" s="8">
        <f t="shared" si="6"/>
        <v>0</v>
      </c>
      <c r="I32" s="8"/>
      <c r="J32" s="8">
        <f t="shared" si="1"/>
        <v>0</v>
      </c>
      <c r="K32" s="8"/>
      <c r="L32" s="10">
        <f t="shared" si="2"/>
        <v>0</v>
      </c>
      <c r="M32" s="10">
        <f t="shared" si="3"/>
        <v>1535000</v>
      </c>
      <c r="N32" s="10">
        <f t="shared" si="4"/>
        <v>-1535000</v>
      </c>
      <c r="O32" s="67">
        <f>D32+H32+J32-E32-F32</f>
        <v>1215000</v>
      </c>
      <c r="Q32" s="6"/>
      <c r="XEV32" s="11"/>
      <c r="XEW32" s="11"/>
      <c r="XEX32" s="11"/>
      <c r="XEY32" s="11"/>
      <c r="XEZ32" s="11"/>
      <c r="XFA32" s="11"/>
      <c r="XFB32" s="11"/>
      <c r="XFC32" s="11"/>
      <c r="XFD32" s="11"/>
    </row>
    <row r="33" s="3" customFormat="1" customHeight="1" spans="1:16384">
      <c r="A33" s="51">
        <v>28</v>
      </c>
      <c r="B33" s="51" t="s">
        <v>48</v>
      </c>
      <c r="C33" s="51">
        <v>322</v>
      </c>
      <c r="D33" s="52">
        <v>2250000</v>
      </c>
      <c r="E33" s="9">
        <v>1000000</v>
      </c>
      <c r="F33" s="9">
        <v>1010000</v>
      </c>
      <c r="G33" s="8">
        <f>225000+775000</f>
        <v>1000000</v>
      </c>
      <c r="H33" s="8">
        <f t="shared" si="6"/>
        <v>10000</v>
      </c>
      <c r="I33" s="8">
        <v>0</v>
      </c>
      <c r="J33" s="8">
        <f t="shared" si="1"/>
        <v>0</v>
      </c>
      <c r="K33" s="8">
        <v>1200000</v>
      </c>
      <c r="L33" s="10">
        <f t="shared" si="2"/>
        <v>2210000</v>
      </c>
      <c r="M33" s="10">
        <f t="shared" si="3"/>
        <v>2010000</v>
      </c>
      <c r="N33" s="10">
        <f t="shared" si="4"/>
        <v>200000</v>
      </c>
      <c r="O33" s="67">
        <f>0</f>
        <v>0</v>
      </c>
      <c r="Q33" s="6"/>
      <c r="XEV33" s="11"/>
      <c r="XEW33" s="11"/>
      <c r="XEX33" s="11"/>
      <c r="XEY33" s="11"/>
      <c r="XEZ33" s="11"/>
      <c r="XFA33" s="11"/>
      <c r="XFB33" s="11"/>
      <c r="XFC33" s="11"/>
      <c r="XFD33" s="11"/>
    </row>
    <row r="34" s="3" customFormat="1" customHeight="1" spans="1:16384">
      <c r="A34" s="51">
        <v>29</v>
      </c>
      <c r="B34" s="51" t="s">
        <v>52</v>
      </c>
      <c r="C34" s="51">
        <v>322</v>
      </c>
      <c r="D34" s="52">
        <v>2719000</v>
      </c>
      <c r="E34" s="9"/>
      <c r="F34" s="9">
        <f>25000+200000+390000+230000</f>
        <v>845000</v>
      </c>
      <c r="G34" s="8"/>
      <c r="H34" s="8">
        <f t="shared" si="6"/>
        <v>0</v>
      </c>
      <c r="I34" s="8">
        <f>0</f>
        <v>0</v>
      </c>
      <c r="J34" s="8">
        <f t="shared" si="1"/>
        <v>0</v>
      </c>
      <c r="K34" s="8"/>
      <c r="L34" s="10">
        <f t="shared" si="2"/>
        <v>0</v>
      </c>
      <c r="M34" s="10">
        <f t="shared" si="3"/>
        <v>845000</v>
      </c>
      <c r="N34" s="10">
        <f t="shared" si="4"/>
        <v>-845000</v>
      </c>
      <c r="O34" s="67">
        <f>D34+H34+J34-E34-F34</f>
        <v>1874000</v>
      </c>
      <c r="Q34" s="6"/>
      <c r="XEV34" s="11"/>
      <c r="XEW34" s="11"/>
      <c r="XEX34" s="11"/>
      <c r="XEY34" s="11"/>
      <c r="XEZ34" s="11"/>
      <c r="XFA34" s="11"/>
      <c r="XFB34" s="11"/>
      <c r="XFC34" s="11"/>
      <c r="XFD34" s="11"/>
    </row>
    <row r="35" s="3" customFormat="1" customHeight="1" spans="1:16384">
      <c r="A35" s="51">
        <v>30</v>
      </c>
      <c r="B35" s="51" t="s">
        <v>21</v>
      </c>
      <c r="C35" s="51">
        <v>401</v>
      </c>
      <c r="D35" s="52">
        <v>2550000</v>
      </c>
      <c r="E35" s="9">
        <f>605000</f>
        <v>605000</v>
      </c>
      <c r="F35" s="9">
        <v>210000</v>
      </c>
      <c r="G35" s="8">
        <f t="shared" ref="G35:G41" si="7">E35</f>
        <v>605000</v>
      </c>
      <c r="H35" s="8">
        <f t="shared" ref="H35:H50" si="8">G35*1%</f>
        <v>6050</v>
      </c>
      <c r="I35" s="8">
        <v>0</v>
      </c>
      <c r="J35" s="8">
        <f t="shared" ref="J35:J52" si="9">I35*1%</f>
        <v>0</v>
      </c>
      <c r="K35" s="8">
        <v>0</v>
      </c>
      <c r="L35" s="10">
        <f t="shared" ref="L35:L52" si="10">SUM(G35:K35)</f>
        <v>611050</v>
      </c>
      <c r="M35" s="10">
        <f t="shared" ref="M35:M52" si="11">E35+F35</f>
        <v>815000</v>
      </c>
      <c r="N35" s="10">
        <f t="shared" ref="N35:N52" si="12">L35-E35-F35</f>
        <v>-203950</v>
      </c>
      <c r="O35" s="67">
        <f t="shared" ref="O35:O52" si="13">D35+H35+J35-E35-F35</f>
        <v>1741050</v>
      </c>
      <c r="Q35" s="6"/>
      <c r="XEV35" s="11"/>
      <c r="XEW35" s="11"/>
      <c r="XEX35" s="11"/>
      <c r="XEY35" s="11"/>
      <c r="XEZ35" s="11"/>
      <c r="XFA35" s="11"/>
      <c r="XFB35" s="11"/>
      <c r="XFC35" s="11"/>
      <c r="XFD35" s="11"/>
    </row>
    <row r="36" s="3" customFormat="1" customHeight="1" spans="1:16384">
      <c r="A36" s="51">
        <v>31</v>
      </c>
      <c r="B36" s="51" t="s">
        <v>53</v>
      </c>
      <c r="C36" s="51">
        <v>402</v>
      </c>
      <c r="D36" s="52">
        <v>2400000</v>
      </c>
      <c r="E36" s="9">
        <v>605000</v>
      </c>
      <c r="F36" s="9">
        <f>210000+500000+39000</f>
        <v>749000</v>
      </c>
      <c r="G36" s="8">
        <f t="shared" si="7"/>
        <v>605000</v>
      </c>
      <c r="H36" s="8">
        <f t="shared" si="8"/>
        <v>6050</v>
      </c>
      <c r="I36" s="8">
        <v>0</v>
      </c>
      <c r="J36" s="8">
        <f t="shared" si="9"/>
        <v>0</v>
      </c>
      <c r="K36" s="8">
        <v>0</v>
      </c>
      <c r="L36" s="10">
        <f t="shared" si="10"/>
        <v>611050</v>
      </c>
      <c r="M36" s="10">
        <f t="shared" si="11"/>
        <v>1354000</v>
      </c>
      <c r="N36" s="10">
        <f t="shared" si="12"/>
        <v>-742950</v>
      </c>
      <c r="O36" s="67">
        <f t="shared" si="13"/>
        <v>1052050</v>
      </c>
      <c r="Q36" s="6"/>
      <c r="XEV36" s="11"/>
      <c r="XEW36" s="11"/>
      <c r="XEX36" s="11"/>
      <c r="XEY36" s="11"/>
      <c r="XEZ36" s="11"/>
      <c r="XFA36" s="11"/>
      <c r="XFB36" s="11"/>
      <c r="XFC36" s="11"/>
      <c r="XFD36" s="11"/>
    </row>
    <row r="37" s="3" customFormat="1" customHeight="1" spans="1:16384">
      <c r="A37" s="51">
        <v>32</v>
      </c>
      <c r="B37" s="51" t="s">
        <v>54</v>
      </c>
      <c r="C37" s="51">
        <v>403</v>
      </c>
      <c r="D37" s="52">
        <v>2639000</v>
      </c>
      <c r="E37" s="9"/>
      <c r="F37" s="9">
        <f>25000+100000+100000+579855</f>
        <v>804855</v>
      </c>
      <c r="G37" s="8">
        <f t="shared" si="7"/>
        <v>0</v>
      </c>
      <c r="H37" s="8">
        <f t="shared" si="8"/>
        <v>0</v>
      </c>
      <c r="I37" s="8">
        <v>225000</v>
      </c>
      <c r="J37" s="8">
        <f t="shared" si="9"/>
        <v>2250</v>
      </c>
      <c r="K37" s="8">
        <v>0</v>
      </c>
      <c r="L37" s="10">
        <f t="shared" si="10"/>
        <v>227250</v>
      </c>
      <c r="M37" s="10">
        <f t="shared" si="11"/>
        <v>804855</v>
      </c>
      <c r="N37" s="10">
        <f t="shared" si="12"/>
        <v>-577605</v>
      </c>
      <c r="O37" s="67">
        <f t="shared" si="13"/>
        <v>1836395</v>
      </c>
      <c r="Q37" s="6"/>
      <c r="XEV37" s="11"/>
      <c r="XEW37" s="11"/>
      <c r="XEX37" s="11"/>
      <c r="XEY37" s="11"/>
      <c r="XEZ37" s="11"/>
      <c r="XFA37" s="11"/>
      <c r="XFB37" s="11"/>
      <c r="XFC37" s="11"/>
      <c r="XFD37" s="11"/>
    </row>
    <row r="38" s="3" customFormat="1" customHeight="1" spans="1:16384">
      <c r="A38" s="51">
        <v>33</v>
      </c>
      <c r="B38" s="51" t="s">
        <v>55</v>
      </c>
      <c r="C38" s="51">
        <v>405</v>
      </c>
      <c r="D38" s="52">
        <v>2639000</v>
      </c>
      <c r="E38" s="9"/>
      <c r="F38" s="9">
        <f>25000+200000+380000+210000</f>
        <v>815000</v>
      </c>
      <c r="G38" s="8">
        <f t="shared" si="7"/>
        <v>0</v>
      </c>
      <c r="H38" s="8">
        <f t="shared" si="8"/>
        <v>0</v>
      </c>
      <c r="I38" s="8">
        <v>225000</v>
      </c>
      <c r="J38" s="8">
        <f t="shared" si="9"/>
        <v>2250</v>
      </c>
      <c r="K38" s="8">
        <v>0</v>
      </c>
      <c r="L38" s="10">
        <f t="shared" si="10"/>
        <v>227250</v>
      </c>
      <c r="M38" s="10">
        <f t="shared" si="11"/>
        <v>815000</v>
      </c>
      <c r="N38" s="10">
        <f t="shared" si="12"/>
        <v>-587750</v>
      </c>
      <c r="O38" s="67">
        <f t="shared" si="13"/>
        <v>1826250</v>
      </c>
      <c r="Q38" s="6"/>
      <c r="XEV38" s="11"/>
      <c r="XEW38" s="11"/>
      <c r="XEX38" s="11"/>
      <c r="XEY38" s="11"/>
      <c r="XEZ38" s="11"/>
      <c r="XFA38" s="11"/>
      <c r="XFB38" s="11"/>
      <c r="XFC38" s="11"/>
      <c r="XFD38" s="11"/>
    </row>
    <row r="39" s="3" customFormat="1" customHeight="1" spans="1:16384">
      <c r="A39" s="51">
        <v>34</v>
      </c>
      <c r="B39" s="51" t="s">
        <v>56</v>
      </c>
      <c r="C39" s="51">
        <v>418</v>
      </c>
      <c r="D39" s="52">
        <v>2639000</v>
      </c>
      <c r="E39" s="9"/>
      <c r="F39" s="9">
        <f>25000+200000+114000</f>
        <v>339000</v>
      </c>
      <c r="G39" s="8">
        <f t="shared" si="7"/>
        <v>0</v>
      </c>
      <c r="H39" s="8">
        <f t="shared" si="8"/>
        <v>0</v>
      </c>
      <c r="I39" s="8">
        <v>225000</v>
      </c>
      <c r="J39" s="8">
        <f t="shared" si="9"/>
        <v>2250</v>
      </c>
      <c r="K39" s="8">
        <v>0</v>
      </c>
      <c r="L39" s="10">
        <f t="shared" si="10"/>
        <v>227250</v>
      </c>
      <c r="M39" s="10">
        <f t="shared" si="11"/>
        <v>339000</v>
      </c>
      <c r="N39" s="10">
        <f t="shared" si="12"/>
        <v>-111750</v>
      </c>
      <c r="O39" s="67">
        <f t="shared" si="13"/>
        <v>2302250</v>
      </c>
      <c r="Q39" s="6"/>
      <c r="XEV39" s="11"/>
      <c r="XEW39" s="11"/>
      <c r="XEX39" s="11"/>
      <c r="XEY39" s="11"/>
      <c r="XEZ39" s="11"/>
      <c r="XFA39" s="11"/>
      <c r="XFB39" s="11"/>
      <c r="XFC39" s="11"/>
      <c r="XFD39" s="11"/>
    </row>
    <row r="40" s="3" customFormat="1" customHeight="1" spans="1:16384">
      <c r="A40" s="51">
        <v>35</v>
      </c>
      <c r="B40" s="51" t="s">
        <v>57</v>
      </c>
      <c r="C40" s="51">
        <v>420</v>
      </c>
      <c r="D40" s="52">
        <v>2639000</v>
      </c>
      <c r="E40" s="9"/>
      <c r="F40" s="9">
        <f>25000+175000+100000</f>
        <v>300000</v>
      </c>
      <c r="G40" s="8">
        <f t="shared" si="7"/>
        <v>0</v>
      </c>
      <c r="H40" s="8">
        <f t="shared" si="8"/>
        <v>0</v>
      </c>
      <c r="I40" s="8">
        <v>0</v>
      </c>
      <c r="J40" s="8">
        <f t="shared" si="9"/>
        <v>0</v>
      </c>
      <c r="K40" s="8">
        <v>0</v>
      </c>
      <c r="L40" s="10">
        <f t="shared" si="10"/>
        <v>0</v>
      </c>
      <c r="M40" s="10">
        <f t="shared" si="11"/>
        <v>300000</v>
      </c>
      <c r="N40" s="10">
        <f t="shared" si="12"/>
        <v>-300000</v>
      </c>
      <c r="O40" s="67">
        <f t="shared" si="13"/>
        <v>2339000</v>
      </c>
      <c r="Q40" s="6"/>
      <c r="XEV40" s="11"/>
      <c r="XEW40" s="11"/>
      <c r="XEX40" s="11"/>
      <c r="XEY40" s="11"/>
      <c r="XEZ40" s="11"/>
      <c r="XFA40" s="11"/>
      <c r="XFB40" s="11"/>
      <c r="XFC40" s="11"/>
      <c r="XFD40" s="11"/>
    </row>
    <row r="41" s="3" customFormat="1" customHeight="1" spans="1:16384">
      <c r="A41" s="51">
        <v>36</v>
      </c>
      <c r="B41" s="51" t="s">
        <v>58</v>
      </c>
      <c r="C41" s="51">
        <v>421</v>
      </c>
      <c r="D41" s="52">
        <v>2639000</v>
      </c>
      <c r="E41" s="9"/>
      <c r="F41" s="9">
        <f>25000+200000</f>
        <v>225000</v>
      </c>
      <c r="G41" s="8">
        <f t="shared" si="7"/>
        <v>0</v>
      </c>
      <c r="H41" s="8">
        <f t="shared" si="8"/>
        <v>0</v>
      </c>
      <c r="I41" s="8">
        <v>0</v>
      </c>
      <c r="J41" s="8">
        <f t="shared" si="9"/>
        <v>0</v>
      </c>
      <c r="K41" s="8">
        <v>0</v>
      </c>
      <c r="L41" s="10">
        <f t="shared" si="10"/>
        <v>0</v>
      </c>
      <c r="M41" s="10">
        <f t="shared" si="11"/>
        <v>225000</v>
      </c>
      <c r="N41" s="10">
        <f t="shared" si="12"/>
        <v>-225000</v>
      </c>
      <c r="O41" s="67">
        <f t="shared" si="13"/>
        <v>2414000</v>
      </c>
      <c r="Q41" s="6"/>
      <c r="XEV41" s="11"/>
      <c r="XEW41" s="11"/>
      <c r="XEX41" s="11"/>
      <c r="XEY41" s="11"/>
      <c r="XEZ41" s="11"/>
      <c r="XFA41" s="11"/>
      <c r="XFB41" s="11"/>
      <c r="XFC41" s="11"/>
      <c r="XFD41" s="11"/>
    </row>
    <row r="42" s="3" customFormat="1" customHeight="1" spans="1:16384">
      <c r="A42" s="51">
        <v>37</v>
      </c>
      <c r="B42" s="51" t="s">
        <v>20</v>
      </c>
      <c r="C42" s="51">
        <v>422</v>
      </c>
      <c r="D42" s="52">
        <v>2579000</v>
      </c>
      <c r="E42" s="9">
        <f>25000+200000+200000+200000+200000-200000+200000</f>
        <v>825000</v>
      </c>
      <c r="F42" s="9">
        <v>0</v>
      </c>
      <c r="G42" s="8">
        <f>606000</f>
        <v>606000</v>
      </c>
      <c r="H42" s="8">
        <f t="shared" si="8"/>
        <v>6060</v>
      </c>
      <c r="I42" s="8">
        <v>0</v>
      </c>
      <c r="J42" s="8">
        <f t="shared" si="9"/>
        <v>0</v>
      </c>
      <c r="K42" s="8">
        <v>0</v>
      </c>
      <c r="L42" s="10">
        <f t="shared" si="10"/>
        <v>612060</v>
      </c>
      <c r="M42" s="10">
        <f t="shared" si="11"/>
        <v>825000</v>
      </c>
      <c r="N42" s="10">
        <f t="shared" si="12"/>
        <v>-212940</v>
      </c>
      <c r="O42" s="67">
        <f t="shared" si="13"/>
        <v>1760060</v>
      </c>
      <c r="P42" s="53"/>
      <c r="Q42" s="6"/>
      <c r="XEV42" s="11"/>
      <c r="XEW42" s="11"/>
      <c r="XEX42" s="11"/>
      <c r="XEY42" s="11"/>
      <c r="XEZ42" s="11"/>
      <c r="XFA42" s="11"/>
      <c r="XFB42" s="11"/>
      <c r="XFC42" s="11"/>
      <c r="XFD42" s="11"/>
    </row>
    <row r="43" s="3" customFormat="1" customHeight="1" spans="1:16384">
      <c r="A43" s="51">
        <v>38</v>
      </c>
      <c r="B43" s="51" t="s">
        <v>59</v>
      </c>
      <c r="C43" s="51">
        <v>501</v>
      </c>
      <c r="D43" s="52">
        <v>2540000</v>
      </c>
      <c r="E43" s="9">
        <v>0</v>
      </c>
      <c r="F43" s="9">
        <f>25000+100000+50000+115000+526000</f>
        <v>816000</v>
      </c>
      <c r="G43" s="8">
        <v>0</v>
      </c>
      <c r="H43" s="8">
        <f t="shared" si="8"/>
        <v>0</v>
      </c>
      <c r="I43" s="8">
        <v>225000</v>
      </c>
      <c r="J43" s="8">
        <f t="shared" si="9"/>
        <v>2250</v>
      </c>
      <c r="K43" s="8">
        <v>0</v>
      </c>
      <c r="L43" s="10">
        <f t="shared" si="10"/>
        <v>227250</v>
      </c>
      <c r="M43" s="10">
        <f t="shared" si="11"/>
        <v>816000</v>
      </c>
      <c r="N43" s="10">
        <f t="shared" si="12"/>
        <v>-588750</v>
      </c>
      <c r="O43" s="67">
        <f t="shared" si="13"/>
        <v>1726250</v>
      </c>
      <c r="Q43" s="6"/>
      <c r="XEV43" s="11"/>
      <c r="XEW43" s="11"/>
      <c r="XEX43" s="11"/>
      <c r="XEY43" s="11"/>
      <c r="XEZ43" s="11"/>
      <c r="XFA43" s="11"/>
      <c r="XFB43" s="11"/>
      <c r="XFC43" s="11"/>
      <c r="XFD43" s="11"/>
    </row>
    <row r="44" s="3" customFormat="1" customHeight="1" spans="1:16384">
      <c r="A44" s="51">
        <v>39</v>
      </c>
      <c r="B44" s="51" t="s">
        <v>60</v>
      </c>
      <c r="C44" s="51">
        <v>502</v>
      </c>
      <c r="D44" s="52">
        <v>2639000</v>
      </c>
      <c r="E44" s="9"/>
      <c r="F44" s="9">
        <f>25000+200000+65000</f>
        <v>290000</v>
      </c>
      <c r="G44" s="8">
        <v>0</v>
      </c>
      <c r="H44" s="8">
        <f t="shared" si="8"/>
        <v>0</v>
      </c>
      <c r="I44" s="8">
        <v>225000</v>
      </c>
      <c r="J44" s="8">
        <f t="shared" si="9"/>
        <v>2250</v>
      </c>
      <c r="K44" s="8">
        <v>0</v>
      </c>
      <c r="L44" s="10">
        <f t="shared" si="10"/>
        <v>227250</v>
      </c>
      <c r="M44" s="10">
        <f t="shared" si="11"/>
        <v>290000</v>
      </c>
      <c r="N44" s="10">
        <f t="shared" si="12"/>
        <v>-62750</v>
      </c>
      <c r="O44" s="67">
        <f t="shared" si="13"/>
        <v>2351250</v>
      </c>
      <c r="Q44" s="6"/>
      <c r="XEV44" s="11"/>
      <c r="XEW44" s="11"/>
      <c r="XEX44" s="11"/>
      <c r="XEY44" s="11"/>
      <c r="XEZ44" s="11"/>
      <c r="XFA44" s="11"/>
      <c r="XFB44" s="11"/>
      <c r="XFC44" s="11"/>
      <c r="XFD44" s="11"/>
    </row>
    <row r="45" s="3" customFormat="1" customHeight="1" spans="1:16384">
      <c r="A45" s="51">
        <v>40</v>
      </c>
      <c r="B45" s="51" t="s">
        <v>61</v>
      </c>
      <c r="C45" s="51">
        <v>504</v>
      </c>
      <c r="D45" s="52">
        <v>2639000</v>
      </c>
      <c r="E45" s="9"/>
      <c r="F45" s="9">
        <f>25000+200000+380000+210000</f>
        <v>815000</v>
      </c>
      <c r="G45" s="8">
        <v>0</v>
      </c>
      <c r="H45" s="8">
        <f t="shared" si="8"/>
        <v>0</v>
      </c>
      <c r="I45" s="8">
        <v>225000</v>
      </c>
      <c r="J45" s="8">
        <f t="shared" si="9"/>
        <v>2250</v>
      </c>
      <c r="K45" s="8">
        <f>0</f>
        <v>0</v>
      </c>
      <c r="L45" s="10">
        <f t="shared" si="10"/>
        <v>227250</v>
      </c>
      <c r="M45" s="10">
        <f t="shared" si="11"/>
        <v>815000</v>
      </c>
      <c r="N45" s="10">
        <f t="shared" si="12"/>
        <v>-587750</v>
      </c>
      <c r="O45" s="67">
        <f t="shared" si="13"/>
        <v>1826250</v>
      </c>
      <c r="Q45" s="6"/>
      <c r="XEV45" s="11"/>
      <c r="XEW45" s="11"/>
      <c r="XEX45" s="11"/>
      <c r="XEY45" s="11"/>
      <c r="XEZ45" s="11"/>
      <c r="XFA45" s="11"/>
      <c r="XFB45" s="11"/>
      <c r="XFC45" s="11"/>
      <c r="XFD45" s="11"/>
    </row>
    <row r="46" s="3" customFormat="1" customHeight="1" spans="1:16384">
      <c r="A46" s="51">
        <v>41</v>
      </c>
      <c r="B46" s="51" t="s">
        <v>62</v>
      </c>
      <c r="C46" s="51">
        <v>506</v>
      </c>
      <c r="D46" s="52">
        <v>2639000</v>
      </c>
      <c r="E46" s="9"/>
      <c r="F46" s="9">
        <f>25000+200000+114000+476000</f>
        <v>815000</v>
      </c>
      <c r="G46" s="8"/>
      <c r="H46" s="8">
        <f t="shared" si="8"/>
        <v>0</v>
      </c>
      <c r="I46" s="8">
        <v>225000</v>
      </c>
      <c r="J46" s="8">
        <f t="shared" si="9"/>
        <v>2250</v>
      </c>
      <c r="K46" s="8">
        <f>0</f>
        <v>0</v>
      </c>
      <c r="L46" s="10">
        <f t="shared" si="10"/>
        <v>227250</v>
      </c>
      <c r="M46" s="10">
        <f t="shared" si="11"/>
        <v>815000</v>
      </c>
      <c r="N46" s="10">
        <f t="shared" si="12"/>
        <v>-587750</v>
      </c>
      <c r="O46" s="67">
        <f t="shared" si="13"/>
        <v>1826250</v>
      </c>
      <c r="Q46" s="6"/>
      <c r="XEV46" s="11"/>
      <c r="XEW46" s="11"/>
      <c r="XEX46" s="11"/>
      <c r="XEY46" s="11"/>
      <c r="XEZ46" s="11"/>
      <c r="XFA46" s="11"/>
      <c r="XFB46" s="11"/>
      <c r="XFC46" s="11"/>
      <c r="XFD46" s="11"/>
    </row>
    <row r="47" s="3" customFormat="1" customHeight="1" spans="1:16384">
      <c r="A47" s="51">
        <v>42</v>
      </c>
      <c r="B47" s="51" t="s">
        <v>63</v>
      </c>
      <c r="C47" s="51">
        <v>517</v>
      </c>
      <c r="D47" s="52">
        <v>2719000</v>
      </c>
      <c r="E47" s="9"/>
      <c r="F47" s="9">
        <f>25000+200000+390000</f>
        <v>615000</v>
      </c>
      <c r="G47" s="8"/>
      <c r="H47" s="8">
        <f t="shared" si="8"/>
        <v>0</v>
      </c>
      <c r="I47" s="8">
        <f>0</f>
        <v>0</v>
      </c>
      <c r="J47" s="8">
        <f t="shared" si="9"/>
        <v>0</v>
      </c>
      <c r="K47" s="8">
        <f>0</f>
        <v>0</v>
      </c>
      <c r="L47" s="10">
        <f t="shared" si="10"/>
        <v>0</v>
      </c>
      <c r="M47" s="10">
        <f t="shared" si="11"/>
        <v>615000</v>
      </c>
      <c r="N47" s="10">
        <f t="shared" si="12"/>
        <v>-615000</v>
      </c>
      <c r="O47" s="67">
        <f t="shared" si="13"/>
        <v>2104000</v>
      </c>
      <c r="Q47" s="6"/>
      <c r="XEV47" s="11"/>
      <c r="XEW47" s="11"/>
      <c r="XEX47" s="11"/>
      <c r="XEY47" s="11"/>
      <c r="XEZ47" s="11"/>
      <c r="XFA47" s="11"/>
      <c r="XFB47" s="11"/>
      <c r="XFC47" s="11"/>
      <c r="XFD47" s="11"/>
    </row>
    <row r="48" s="3" customFormat="1" customHeight="1" spans="1:16384">
      <c r="A48" s="51">
        <v>43</v>
      </c>
      <c r="B48" s="51" t="s">
        <v>64</v>
      </c>
      <c r="C48" s="51">
        <v>518</v>
      </c>
      <c r="D48" s="52">
        <v>2639000</v>
      </c>
      <c r="E48" s="9"/>
      <c r="F48" s="9">
        <f>25000+200000+114000</f>
        <v>339000</v>
      </c>
      <c r="G48" s="8"/>
      <c r="H48" s="8">
        <f t="shared" si="8"/>
        <v>0</v>
      </c>
      <c r="I48" s="8">
        <v>225000</v>
      </c>
      <c r="J48" s="8">
        <f t="shared" si="9"/>
        <v>2250</v>
      </c>
      <c r="K48" s="8">
        <f>0</f>
        <v>0</v>
      </c>
      <c r="L48" s="10">
        <f t="shared" si="10"/>
        <v>227250</v>
      </c>
      <c r="M48" s="10">
        <f t="shared" si="11"/>
        <v>339000</v>
      </c>
      <c r="N48" s="10">
        <f t="shared" si="12"/>
        <v>-111750</v>
      </c>
      <c r="O48" s="67">
        <f t="shared" si="13"/>
        <v>2302250</v>
      </c>
      <c r="Q48" s="6"/>
      <c r="XEV48" s="11"/>
      <c r="XEW48" s="11"/>
      <c r="XEX48" s="11"/>
      <c r="XEY48" s="11"/>
      <c r="XEZ48" s="11"/>
      <c r="XFA48" s="11"/>
      <c r="XFB48" s="11"/>
      <c r="XFC48" s="11"/>
      <c r="XFD48" s="11"/>
    </row>
    <row r="49" s="3" customFormat="1" customHeight="1" spans="1:16384">
      <c r="A49" s="51">
        <v>44</v>
      </c>
      <c r="B49" s="51" t="s">
        <v>65</v>
      </c>
      <c r="C49" s="51">
        <v>519</v>
      </c>
      <c r="D49" s="52">
        <v>2719000</v>
      </c>
      <c r="E49" s="9"/>
      <c r="F49" s="9">
        <f>25000+200000+390000</f>
        <v>615000</v>
      </c>
      <c r="G49" s="8"/>
      <c r="H49" s="8"/>
      <c r="I49" s="8"/>
      <c r="J49" s="8">
        <f t="shared" si="9"/>
        <v>0</v>
      </c>
      <c r="K49" s="8">
        <f>0</f>
        <v>0</v>
      </c>
      <c r="L49" s="10">
        <f t="shared" si="10"/>
        <v>0</v>
      </c>
      <c r="M49" s="10">
        <f t="shared" si="11"/>
        <v>615000</v>
      </c>
      <c r="N49" s="10">
        <f t="shared" si="12"/>
        <v>-615000</v>
      </c>
      <c r="O49" s="67">
        <f t="shared" si="13"/>
        <v>2104000</v>
      </c>
      <c r="Q49" s="6"/>
      <c r="XEV49" s="11"/>
      <c r="XEW49" s="11"/>
      <c r="XEX49" s="11"/>
      <c r="XEY49" s="11"/>
      <c r="XEZ49" s="11"/>
      <c r="XFA49" s="11"/>
      <c r="XFB49" s="11"/>
      <c r="XFC49" s="11"/>
      <c r="XFD49" s="11"/>
    </row>
    <row r="50" s="3" customFormat="1" customHeight="1" spans="1:16384">
      <c r="A50" s="51">
        <v>45</v>
      </c>
      <c r="B50" s="51" t="s">
        <v>66</v>
      </c>
      <c r="C50" s="51">
        <v>520</v>
      </c>
      <c r="D50" s="52">
        <v>2600000</v>
      </c>
      <c r="E50" s="9">
        <v>0</v>
      </c>
      <c r="F50" s="9">
        <f>25000+200000+35000+555000</f>
        <v>815000</v>
      </c>
      <c r="G50" s="8">
        <v>0</v>
      </c>
      <c r="H50" s="8">
        <f>G50*1%</f>
        <v>0</v>
      </c>
      <c r="I50" s="8">
        <v>225000</v>
      </c>
      <c r="J50" s="8">
        <f t="shared" si="9"/>
        <v>2250</v>
      </c>
      <c r="K50" s="8">
        <v>0</v>
      </c>
      <c r="L50" s="10">
        <f t="shared" si="10"/>
        <v>227250</v>
      </c>
      <c r="M50" s="10">
        <f t="shared" si="11"/>
        <v>815000</v>
      </c>
      <c r="N50" s="10">
        <f t="shared" si="12"/>
        <v>-587750</v>
      </c>
      <c r="O50" s="67">
        <f t="shared" si="13"/>
        <v>1787250</v>
      </c>
      <c r="Q50" s="6"/>
      <c r="XEV50" s="11"/>
      <c r="XEW50" s="11"/>
      <c r="XEX50" s="11"/>
      <c r="XEY50" s="11"/>
      <c r="XEZ50" s="11"/>
      <c r="XFA50" s="11"/>
      <c r="XFB50" s="11"/>
      <c r="XFC50" s="11"/>
      <c r="XFD50" s="11"/>
    </row>
    <row r="51" s="3" customFormat="1" customHeight="1" spans="1:16384">
      <c r="A51" s="51">
        <v>46</v>
      </c>
      <c r="B51" s="51" t="s">
        <v>67</v>
      </c>
      <c r="C51" s="51">
        <v>521</v>
      </c>
      <c r="D51" s="52">
        <v>2639000</v>
      </c>
      <c r="E51" s="9"/>
      <c r="F51" s="9">
        <f>25000+200000</f>
        <v>225000</v>
      </c>
      <c r="G51" s="8">
        <v>0</v>
      </c>
      <c r="H51" s="8">
        <f>G51*1%</f>
        <v>0</v>
      </c>
      <c r="I51" s="8"/>
      <c r="J51" s="8">
        <f t="shared" si="9"/>
        <v>0</v>
      </c>
      <c r="K51" s="8">
        <f>0</f>
        <v>0</v>
      </c>
      <c r="L51" s="10">
        <f t="shared" si="10"/>
        <v>0</v>
      </c>
      <c r="M51" s="10">
        <f t="shared" si="11"/>
        <v>225000</v>
      </c>
      <c r="N51" s="10">
        <f t="shared" si="12"/>
        <v>-225000</v>
      </c>
      <c r="O51" s="67">
        <f t="shared" si="13"/>
        <v>2414000</v>
      </c>
      <c r="Q51" s="6"/>
      <c r="XEV51" s="11"/>
      <c r="XEW51" s="11"/>
      <c r="XEX51" s="11"/>
      <c r="XEY51" s="11"/>
      <c r="XEZ51" s="11"/>
      <c r="XFA51" s="11"/>
      <c r="XFB51" s="11"/>
      <c r="XFC51" s="11"/>
      <c r="XFD51" s="11"/>
    </row>
    <row r="52" s="3" customFormat="1" customHeight="1" spans="1:16384">
      <c r="A52" s="51">
        <v>47</v>
      </c>
      <c r="B52" s="51" t="s">
        <v>68</v>
      </c>
      <c r="C52" s="51">
        <v>522</v>
      </c>
      <c r="D52" s="52">
        <v>2600000</v>
      </c>
      <c r="E52" s="9">
        <v>0</v>
      </c>
      <c r="F52" s="9">
        <f>25000+1000+199000+65000+525000</f>
        <v>815000</v>
      </c>
      <c r="G52" s="8">
        <v>0</v>
      </c>
      <c r="H52" s="8">
        <f>G52*1%</f>
        <v>0</v>
      </c>
      <c r="I52" s="8">
        <v>225000</v>
      </c>
      <c r="J52" s="8">
        <f t="shared" si="9"/>
        <v>2250</v>
      </c>
      <c r="K52" s="8">
        <v>0</v>
      </c>
      <c r="L52" s="10">
        <f t="shared" si="10"/>
        <v>227250</v>
      </c>
      <c r="M52" s="10">
        <f t="shared" si="11"/>
        <v>815000</v>
      </c>
      <c r="N52" s="10">
        <f t="shared" si="12"/>
        <v>-587750</v>
      </c>
      <c r="O52" s="67">
        <f t="shared" si="13"/>
        <v>1787250</v>
      </c>
      <c r="Q52" s="6"/>
      <c r="XEV52" s="11"/>
      <c r="XEW52" s="11"/>
      <c r="XEX52" s="11"/>
      <c r="XEY52" s="11"/>
      <c r="XEZ52" s="11"/>
      <c r="XFA52" s="11"/>
      <c r="XFB52" s="11"/>
      <c r="XFC52" s="11"/>
      <c r="XFD52" s="11"/>
    </row>
    <row r="53" s="6" customFormat="1" customHeight="1" spans="1:16">
      <c r="A53" s="51"/>
      <c r="B53" s="61" t="s">
        <v>24</v>
      </c>
      <c r="C53" s="61"/>
      <c r="D53" s="62">
        <f t="shared" ref="D53:O53" si="14">SUM(D6:D52)</f>
        <v>114804000</v>
      </c>
      <c r="E53" s="62">
        <f t="shared" si="14"/>
        <v>8921000</v>
      </c>
      <c r="F53" s="62">
        <f t="shared" si="14"/>
        <v>26415683</v>
      </c>
      <c r="G53" s="62">
        <f t="shared" si="14"/>
        <v>8702000</v>
      </c>
      <c r="H53" s="62">
        <f t="shared" si="14"/>
        <v>87020</v>
      </c>
      <c r="I53" s="62">
        <f t="shared" si="14"/>
        <v>4500000</v>
      </c>
      <c r="J53" s="62">
        <f t="shared" si="14"/>
        <v>45000</v>
      </c>
      <c r="K53" s="62">
        <f t="shared" si="14"/>
        <v>6200000</v>
      </c>
      <c r="L53" s="62">
        <f t="shared" si="14"/>
        <v>19534020</v>
      </c>
      <c r="M53" s="62">
        <f t="shared" si="14"/>
        <v>35336683</v>
      </c>
      <c r="N53" s="62">
        <f t="shared" si="14"/>
        <v>-15802663</v>
      </c>
      <c r="O53" s="62">
        <f t="shared" si="14"/>
        <v>74431588</v>
      </c>
      <c r="P53" s="3"/>
    </row>
    <row r="54" s="3" customFormat="1" customHeight="1" spans="3:17">
      <c r="C54" s="7"/>
      <c r="D54" s="8"/>
      <c r="E54" s="9"/>
      <c r="F54" s="9"/>
      <c r="G54" s="8"/>
      <c r="H54" s="8"/>
      <c r="I54" s="8"/>
      <c r="J54" s="8"/>
      <c r="K54" s="8"/>
      <c r="L54" s="10"/>
      <c r="M54" s="10"/>
      <c r="N54" s="10"/>
      <c r="O54" s="10"/>
      <c r="Q54" s="6"/>
    </row>
    <row r="55" s="6" customFormat="1" customHeight="1" spans="1:15">
      <c r="A55" s="3"/>
      <c r="B55" s="3"/>
      <c r="C55" s="7"/>
      <c r="D55" s="8"/>
      <c r="E55" s="9"/>
      <c r="F55" s="9"/>
      <c r="G55" s="8"/>
      <c r="H55" s="8"/>
      <c r="I55" s="8"/>
      <c r="J55" s="8"/>
      <c r="K55" s="8"/>
      <c r="L55" s="10"/>
      <c r="M55" s="10"/>
      <c r="N55" s="10"/>
      <c r="O55" s="10"/>
    </row>
    <row r="56" s="3" customFormat="1" customHeight="1" spans="3:17">
      <c r="C56" s="7"/>
      <c r="D56" s="8"/>
      <c r="E56" s="9"/>
      <c r="F56" s="9"/>
      <c r="G56" s="8"/>
      <c r="H56" s="8"/>
      <c r="I56" s="8"/>
      <c r="J56" s="8"/>
      <c r="K56" s="8"/>
      <c r="L56" s="10"/>
      <c r="M56" s="10"/>
      <c r="N56" s="10"/>
      <c r="O56" s="10"/>
      <c r="Q56" s="6"/>
    </row>
    <row r="57" customHeight="1" spans="15:15">
      <c r="O57" s="10">
        <v>74406599</v>
      </c>
    </row>
    <row r="59" customHeight="1" spans="15:15">
      <c r="O59" s="10">
        <f>O53-O57</f>
        <v>24989</v>
      </c>
    </row>
  </sheetData>
  <printOptions gridLines="1"/>
  <pageMargins left="0.314583333333333" right="0.751388888888889" top="1" bottom="1" header="0.5" footer="0.5"/>
  <pageSetup paperSize="9" scale="10" fitToHeight="0" orientation="landscape" horizontalDpi="600"/>
  <headerFooter>
    <oddHeader>&amp;C&amp;F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62"/>
  <sheetViews>
    <sheetView workbookViewId="0">
      <selection activeCell="A1" sqref="$A1:$XFD1048576"/>
    </sheetView>
  </sheetViews>
  <sheetFormatPr defaultColWidth="9.14285714285714" defaultRowHeight="15.95" customHeight="1"/>
  <cols>
    <col min="1" max="1" width="3.57142857142857" style="3" customWidth="1"/>
    <col min="2" max="2" width="21.1428571428571" style="3" customWidth="1"/>
    <col min="3" max="3" width="5" style="7" customWidth="1"/>
    <col min="4" max="4" width="11.8571428571429" style="8" customWidth="1"/>
    <col min="5" max="5" width="9.42857142857143" style="9" customWidth="1"/>
    <col min="6" max="6" width="10.8571428571429" style="9" customWidth="1"/>
    <col min="7" max="7" width="9.28571428571429" style="8" customWidth="1"/>
    <col min="8" max="8" width="7" style="8" customWidth="1"/>
    <col min="9" max="9" width="10.4285714285714" style="8" customWidth="1"/>
    <col min="10" max="10" width="9" style="8" customWidth="1"/>
    <col min="11" max="11" width="9.28571428571429" style="8" customWidth="1"/>
    <col min="12" max="12" width="10.4285714285714" style="10" customWidth="1"/>
    <col min="13" max="13" width="11.5714285714286" style="10" customWidth="1"/>
    <col min="14" max="14" width="9.71428571428571" style="10" customWidth="1"/>
    <col min="15" max="15" width="10.7142857142857" style="10" customWidth="1"/>
    <col min="16" max="16373" width="9.14285714285714" style="3"/>
    <col min="16374" max="16382" width="9.14285714285714" style="11"/>
  </cols>
  <sheetData>
    <row r="1" s="1" customFormat="1" customHeight="1" spans="1:15">
      <c r="A1" s="12" t="s">
        <v>0</v>
      </c>
      <c r="B1" s="12"/>
      <c r="C1" s="12"/>
      <c r="D1" s="12"/>
      <c r="E1" s="12"/>
      <c r="F1" s="12"/>
      <c r="G1" s="13"/>
      <c r="H1" s="13"/>
      <c r="I1" s="13"/>
      <c r="J1" s="13"/>
      <c r="K1" s="32"/>
      <c r="L1" s="33"/>
      <c r="M1" s="33"/>
      <c r="N1" s="34"/>
      <c r="O1" s="34"/>
    </row>
    <row r="2" s="1" customFormat="1" customHeight="1" spans="1:15">
      <c r="A2" s="12" t="s">
        <v>69</v>
      </c>
      <c r="B2" s="12"/>
      <c r="C2" s="12"/>
      <c r="D2" s="12"/>
      <c r="E2" s="12"/>
      <c r="F2" s="12"/>
      <c r="G2" s="13"/>
      <c r="H2" s="13"/>
      <c r="I2" s="13"/>
      <c r="J2" s="13"/>
      <c r="K2" s="32"/>
      <c r="L2" s="33"/>
      <c r="M2" s="33"/>
      <c r="N2" s="34"/>
      <c r="O2" s="34"/>
    </row>
    <row r="3" s="1" customFormat="1" customHeight="1" spans="1:15">
      <c r="A3" s="14" t="s">
        <v>70</v>
      </c>
      <c r="B3" s="14"/>
      <c r="C3" s="14"/>
      <c r="D3" s="14"/>
      <c r="E3" s="12"/>
      <c r="F3" s="12"/>
      <c r="G3" s="13"/>
      <c r="H3" s="13"/>
      <c r="I3" s="13"/>
      <c r="J3" s="13"/>
      <c r="K3" s="32"/>
      <c r="L3" s="33"/>
      <c r="M3" s="33"/>
      <c r="N3" s="34"/>
      <c r="O3" s="34"/>
    </row>
    <row r="4" s="2" customFormat="1" ht="53.25" customHeight="1" spans="1:15">
      <c r="A4" s="15" t="s">
        <v>3</v>
      </c>
      <c r="B4" s="15" t="s">
        <v>4</v>
      </c>
      <c r="C4" s="16" t="s">
        <v>5</v>
      </c>
      <c r="D4" s="17" t="s">
        <v>6</v>
      </c>
      <c r="E4" s="18" t="s">
        <v>28</v>
      </c>
      <c r="F4" s="18" t="s">
        <v>29</v>
      </c>
      <c r="G4" s="17" t="s">
        <v>30</v>
      </c>
      <c r="H4" s="17" t="s">
        <v>31</v>
      </c>
      <c r="I4" s="17" t="s">
        <v>32</v>
      </c>
      <c r="J4" s="17" t="s">
        <v>33</v>
      </c>
      <c r="K4" s="17" t="s">
        <v>34</v>
      </c>
      <c r="L4" s="35" t="s">
        <v>11</v>
      </c>
      <c r="M4" s="35" t="s">
        <v>35</v>
      </c>
      <c r="N4" s="35" t="s">
        <v>12</v>
      </c>
      <c r="O4" s="35" t="s">
        <v>13</v>
      </c>
    </row>
    <row r="5" s="3" customFormat="1" customHeight="1" spans="1:16382">
      <c r="A5" s="19">
        <v>1</v>
      </c>
      <c r="B5" s="19" t="s">
        <v>36</v>
      </c>
      <c r="C5" s="19">
        <v>103</v>
      </c>
      <c r="D5" s="20">
        <v>2270000</v>
      </c>
      <c r="E5" s="21">
        <v>0</v>
      </c>
      <c r="F5" s="21">
        <v>225000</v>
      </c>
      <c r="G5" s="22">
        <v>0</v>
      </c>
      <c r="H5" s="23">
        <f t="shared" ref="H5:H12" si="0">G5*1%</f>
        <v>0</v>
      </c>
      <c r="I5" s="22">
        <f>225000+1531000</f>
        <v>1756000</v>
      </c>
      <c r="J5" s="22">
        <f>I5*1%</f>
        <v>17560</v>
      </c>
      <c r="K5" s="22">
        <v>0</v>
      </c>
      <c r="L5" s="36">
        <f t="shared" ref="L5:L23" si="1">SUM(G5:K5)</f>
        <v>1773560</v>
      </c>
      <c r="M5" s="36">
        <f t="shared" ref="M5:M23" si="2">E5+F5</f>
        <v>225000</v>
      </c>
      <c r="N5" s="36">
        <f t="shared" ref="N5:N23" si="3">L5-E5-F5</f>
        <v>1548560</v>
      </c>
      <c r="O5" s="37">
        <f>D5+H5+J5-E5-F5</f>
        <v>2062560</v>
      </c>
      <c r="XET5" s="11"/>
      <c r="XEU5" s="11"/>
      <c r="XEV5" s="11"/>
      <c r="XEW5" s="11"/>
      <c r="XEX5" s="11"/>
      <c r="XEY5" s="11"/>
      <c r="XEZ5" s="11"/>
      <c r="XFA5" s="11"/>
      <c r="XFB5" s="11"/>
    </row>
    <row r="6" s="3" customFormat="1" customHeight="1" spans="1:16382">
      <c r="A6" s="19">
        <v>2</v>
      </c>
      <c r="B6" s="19" t="s">
        <v>36</v>
      </c>
      <c r="C6" s="19">
        <v>104</v>
      </c>
      <c r="D6" s="20">
        <v>2270000</v>
      </c>
      <c r="E6" s="21">
        <v>0</v>
      </c>
      <c r="F6" s="21">
        <v>225000</v>
      </c>
      <c r="G6" s="22">
        <v>0</v>
      </c>
      <c r="H6" s="23">
        <f t="shared" si="0"/>
        <v>0</v>
      </c>
      <c r="I6" s="22">
        <v>225000</v>
      </c>
      <c r="J6" s="22">
        <f>I6*1%</f>
        <v>2250</v>
      </c>
      <c r="K6" s="22">
        <v>0</v>
      </c>
      <c r="L6" s="36">
        <f t="shared" si="1"/>
        <v>227250</v>
      </c>
      <c r="M6" s="36">
        <f t="shared" si="2"/>
        <v>225000</v>
      </c>
      <c r="N6" s="36">
        <f t="shared" si="3"/>
        <v>2250</v>
      </c>
      <c r="O6" s="37">
        <f>D6+H6+J6-E6-F6</f>
        <v>2047250</v>
      </c>
      <c r="XET6" s="11"/>
      <c r="XEU6" s="11"/>
      <c r="XEV6" s="11"/>
      <c r="XEW6" s="11"/>
      <c r="XEX6" s="11"/>
      <c r="XEY6" s="11"/>
      <c r="XEZ6" s="11"/>
      <c r="XFA6" s="11"/>
      <c r="XFB6" s="11"/>
    </row>
    <row r="7" s="3" customFormat="1" ht="15" spans="1:16382">
      <c r="A7" s="19">
        <v>3</v>
      </c>
      <c r="B7" s="19" t="s">
        <v>36</v>
      </c>
      <c r="C7" s="19">
        <v>105</v>
      </c>
      <c r="D7" s="20">
        <v>2270000</v>
      </c>
      <c r="E7" s="21">
        <v>0</v>
      </c>
      <c r="F7" s="21">
        <v>225000</v>
      </c>
      <c r="G7" s="22">
        <v>0</v>
      </c>
      <c r="H7" s="23">
        <f t="shared" si="0"/>
        <v>0</v>
      </c>
      <c r="I7" s="22">
        <v>225000</v>
      </c>
      <c r="J7" s="22">
        <f>I7*1%</f>
        <v>2250</v>
      </c>
      <c r="K7" s="22">
        <v>0</v>
      </c>
      <c r="L7" s="36">
        <f t="shared" si="1"/>
        <v>227250</v>
      </c>
      <c r="M7" s="36">
        <f t="shared" si="2"/>
        <v>225000</v>
      </c>
      <c r="N7" s="36">
        <f t="shared" si="3"/>
        <v>2250</v>
      </c>
      <c r="O7" s="37">
        <f>D7+H7+J7-E7-F7</f>
        <v>2047250</v>
      </c>
      <c r="XET7" s="11"/>
      <c r="XEU7" s="11"/>
      <c r="XEV7" s="11"/>
      <c r="XEW7" s="11"/>
      <c r="XEX7" s="11"/>
      <c r="XEY7" s="11"/>
      <c r="XEZ7" s="11"/>
      <c r="XFA7" s="11"/>
      <c r="XFB7" s="11"/>
    </row>
    <row r="8" s="3" customFormat="1" ht="15" spans="1:16382">
      <c r="A8" s="19">
        <v>4</v>
      </c>
      <c r="B8" s="19" t="s">
        <v>36</v>
      </c>
      <c r="C8" s="19">
        <v>106</v>
      </c>
      <c r="D8" s="20">
        <v>2270000</v>
      </c>
      <c r="E8" s="21">
        <v>0</v>
      </c>
      <c r="F8" s="21">
        <v>0</v>
      </c>
      <c r="G8" s="22">
        <v>0</v>
      </c>
      <c r="H8" s="23">
        <f t="shared" si="0"/>
        <v>0</v>
      </c>
      <c r="I8" s="22">
        <v>0</v>
      </c>
      <c r="J8" s="22">
        <v>0</v>
      </c>
      <c r="K8" s="22">
        <v>0</v>
      </c>
      <c r="L8" s="36">
        <f t="shared" si="1"/>
        <v>0</v>
      </c>
      <c r="M8" s="36">
        <f t="shared" si="2"/>
        <v>0</v>
      </c>
      <c r="N8" s="36">
        <f t="shared" si="3"/>
        <v>0</v>
      </c>
      <c r="O8" s="37">
        <f>D8+H8+J8-E8-F8</f>
        <v>2270000</v>
      </c>
      <c r="XET8" s="11"/>
      <c r="XEU8" s="11"/>
      <c r="XEV8" s="11"/>
      <c r="XEW8" s="11"/>
      <c r="XEX8" s="11"/>
      <c r="XEY8" s="11"/>
      <c r="XEZ8" s="11"/>
      <c r="XFA8" s="11"/>
      <c r="XFB8" s="11"/>
    </row>
    <row r="9" s="3" customFormat="1" ht="15" spans="1:16382">
      <c r="A9" s="19">
        <v>5</v>
      </c>
      <c r="B9" s="19" t="s">
        <v>36</v>
      </c>
      <c r="C9" s="19">
        <v>107</v>
      </c>
      <c r="D9" s="20">
        <v>2270000</v>
      </c>
      <c r="E9" s="21">
        <v>0</v>
      </c>
      <c r="F9" s="21">
        <v>0</v>
      </c>
      <c r="G9" s="22">
        <v>0</v>
      </c>
      <c r="H9" s="23">
        <f t="shared" si="0"/>
        <v>0</v>
      </c>
      <c r="I9" s="22">
        <v>0</v>
      </c>
      <c r="J9" s="22">
        <v>0</v>
      </c>
      <c r="K9" s="22">
        <v>0</v>
      </c>
      <c r="L9" s="36">
        <f t="shared" si="1"/>
        <v>0</v>
      </c>
      <c r="M9" s="36">
        <f t="shared" si="2"/>
        <v>0</v>
      </c>
      <c r="N9" s="36">
        <f t="shared" si="3"/>
        <v>0</v>
      </c>
      <c r="O9" s="37">
        <f>D9+H9+J9-E9-F9</f>
        <v>2270000</v>
      </c>
      <c r="XET9" s="11"/>
      <c r="XEU9" s="11"/>
      <c r="XEV9" s="11"/>
      <c r="XEW9" s="11"/>
      <c r="XEX9" s="11"/>
      <c r="XEY9" s="11"/>
      <c r="XEZ9" s="11"/>
      <c r="XFA9" s="11"/>
      <c r="XFB9" s="11"/>
    </row>
    <row r="10" s="3" customFormat="1" customHeight="1" spans="1:16382">
      <c r="A10" s="19">
        <v>6</v>
      </c>
      <c r="B10" s="19" t="s">
        <v>37</v>
      </c>
      <c r="C10" s="19">
        <v>117</v>
      </c>
      <c r="D10" s="20">
        <v>2639000</v>
      </c>
      <c r="E10" s="21">
        <v>0</v>
      </c>
      <c r="F10" s="21">
        <f>25000+200000-200000+50000+150000</f>
        <v>225000</v>
      </c>
      <c r="G10" s="22"/>
      <c r="H10" s="23">
        <f t="shared" si="0"/>
        <v>0</v>
      </c>
      <c r="I10" s="22">
        <v>225000</v>
      </c>
      <c r="J10" s="22">
        <f t="shared" ref="J10:J23" si="4">I10*1%</f>
        <v>2250</v>
      </c>
      <c r="K10" s="22">
        <v>0</v>
      </c>
      <c r="L10" s="36">
        <f t="shared" si="1"/>
        <v>227250</v>
      </c>
      <c r="M10" s="36">
        <f t="shared" si="2"/>
        <v>225000</v>
      </c>
      <c r="N10" s="36">
        <f t="shared" si="3"/>
        <v>2250</v>
      </c>
      <c r="O10" s="37">
        <f t="shared" ref="O10:O25" si="5">D10+H10+J10-E10-F10</f>
        <v>2416250</v>
      </c>
      <c r="XET10" s="11"/>
      <c r="XEU10" s="11"/>
      <c r="XEV10" s="11"/>
      <c r="XEW10" s="11"/>
      <c r="XEX10" s="11"/>
      <c r="XEY10" s="11"/>
      <c r="XEZ10" s="11"/>
      <c r="XFA10" s="11"/>
      <c r="XFB10" s="11"/>
    </row>
    <row r="11" s="3" customFormat="1" customHeight="1" spans="1:16382">
      <c r="A11" s="19">
        <v>7</v>
      </c>
      <c r="B11" s="19" t="s">
        <v>37</v>
      </c>
      <c r="C11" s="19">
        <v>118</v>
      </c>
      <c r="D11" s="20">
        <v>2639000</v>
      </c>
      <c r="E11" s="21">
        <v>0</v>
      </c>
      <c r="F11" s="21">
        <f>25000+200000-200000+200000</f>
        <v>225000</v>
      </c>
      <c r="G11" s="22">
        <v>0</v>
      </c>
      <c r="H11" s="23">
        <f t="shared" si="0"/>
        <v>0</v>
      </c>
      <c r="I11" s="22">
        <v>225000</v>
      </c>
      <c r="J11" s="22">
        <f t="shared" si="4"/>
        <v>2250</v>
      </c>
      <c r="K11" s="22">
        <v>0</v>
      </c>
      <c r="L11" s="36">
        <f t="shared" si="1"/>
        <v>227250</v>
      </c>
      <c r="M11" s="36">
        <f t="shared" si="2"/>
        <v>225000</v>
      </c>
      <c r="N11" s="36">
        <f t="shared" si="3"/>
        <v>2250</v>
      </c>
      <c r="O11" s="37">
        <f t="shared" si="5"/>
        <v>2416250</v>
      </c>
      <c r="XET11" s="11"/>
      <c r="XEU11" s="11"/>
      <c r="XEV11" s="11"/>
      <c r="XEW11" s="11"/>
      <c r="XEX11" s="11"/>
      <c r="XEY11" s="11"/>
      <c r="XEZ11" s="11"/>
      <c r="XFA11" s="11"/>
      <c r="XFB11" s="11"/>
    </row>
    <row r="12" s="3" customFormat="1" customHeight="1" spans="1:16382">
      <c r="A12" s="19">
        <v>8</v>
      </c>
      <c r="B12" s="19" t="s">
        <v>38</v>
      </c>
      <c r="C12" s="19">
        <v>119</v>
      </c>
      <c r="D12" s="20">
        <v>2679000</v>
      </c>
      <c r="E12" s="21">
        <f>0</f>
        <v>0</v>
      </c>
      <c r="F12" s="21">
        <f>25000+200000+154000+692600</f>
        <v>1071600</v>
      </c>
      <c r="G12" s="22">
        <f>0</f>
        <v>0</v>
      </c>
      <c r="H12" s="23">
        <f t="shared" si="0"/>
        <v>0</v>
      </c>
      <c r="I12" s="22">
        <v>225000</v>
      </c>
      <c r="J12" s="22">
        <f t="shared" si="4"/>
        <v>2250</v>
      </c>
      <c r="K12" s="22"/>
      <c r="L12" s="36">
        <f t="shared" si="1"/>
        <v>227250</v>
      </c>
      <c r="M12" s="36">
        <f t="shared" si="2"/>
        <v>1071600</v>
      </c>
      <c r="N12" s="36">
        <f t="shared" si="3"/>
        <v>-844350</v>
      </c>
      <c r="O12" s="37">
        <f t="shared" si="5"/>
        <v>1609650</v>
      </c>
      <c r="XET12" s="11"/>
      <c r="XEU12" s="11"/>
      <c r="XEV12" s="11"/>
      <c r="XEW12" s="11"/>
      <c r="XEX12" s="11"/>
      <c r="XEY12" s="11"/>
      <c r="XEZ12" s="11"/>
      <c r="XFA12" s="11"/>
      <c r="XFB12" s="11"/>
    </row>
    <row r="13" s="3" customFormat="1" customHeight="1" spans="1:16382">
      <c r="A13" s="19">
        <v>9</v>
      </c>
      <c r="B13" s="19" t="s">
        <v>39</v>
      </c>
      <c r="C13" s="19">
        <v>120</v>
      </c>
      <c r="D13" s="20">
        <v>2600000</v>
      </c>
      <c r="E13" s="21">
        <v>0</v>
      </c>
      <c r="F13" s="21">
        <f>815116+639000+440000</f>
        <v>1894116</v>
      </c>
      <c r="G13" s="22">
        <v>0</v>
      </c>
      <c r="H13" s="22">
        <v>0</v>
      </c>
      <c r="I13" s="22">
        <f>225000+1769000</f>
        <v>1994000</v>
      </c>
      <c r="J13" s="22">
        <f t="shared" si="4"/>
        <v>19940</v>
      </c>
      <c r="K13" s="22">
        <v>0</v>
      </c>
      <c r="L13" s="36">
        <f t="shared" si="1"/>
        <v>2013940</v>
      </c>
      <c r="M13" s="36">
        <f t="shared" si="2"/>
        <v>1894116</v>
      </c>
      <c r="N13" s="36">
        <f t="shared" si="3"/>
        <v>119824</v>
      </c>
      <c r="O13" s="37">
        <f t="shared" si="5"/>
        <v>725824</v>
      </c>
      <c r="XET13" s="11"/>
      <c r="XEU13" s="11"/>
      <c r="XEV13" s="11"/>
      <c r="XEW13" s="11"/>
      <c r="XEX13" s="11"/>
      <c r="XEY13" s="11"/>
      <c r="XEZ13" s="11"/>
      <c r="XFA13" s="11"/>
      <c r="XFB13" s="11"/>
    </row>
    <row r="14" s="4" customFormat="1" ht="15" spans="1:16382">
      <c r="A14" s="19">
        <v>10</v>
      </c>
      <c r="B14" s="24" t="s">
        <v>71</v>
      </c>
      <c r="C14" s="24">
        <v>121</v>
      </c>
      <c r="D14" s="25">
        <v>2750000</v>
      </c>
      <c r="E14" s="26">
        <v>0</v>
      </c>
      <c r="F14" s="26">
        <f>25000+200000+125000+1072500</f>
        <v>1422500</v>
      </c>
      <c r="G14" s="25">
        <f t="shared" ref="G14:I14" si="6">0</f>
        <v>0</v>
      </c>
      <c r="H14" s="25">
        <f t="shared" si="6"/>
        <v>0</v>
      </c>
      <c r="I14" s="25">
        <v>225000</v>
      </c>
      <c r="J14" s="25">
        <f t="shared" si="4"/>
        <v>2250</v>
      </c>
      <c r="K14" s="25"/>
      <c r="L14" s="38">
        <f t="shared" si="1"/>
        <v>227250</v>
      </c>
      <c r="M14" s="38">
        <f t="shared" si="2"/>
        <v>1422500</v>
      </c>
      <c r="N14" s="38">
        <f t="shared" si="3"/>
        <v>-1195250</v>
      </c>
      <c r="O14" s="39">
        <f t="shared" si="5"/>
        <v>1329750</v>
      </c>
      <c r="XET14" s="41"/>
      <c r="XEU14" s="41"/>
      <c r="XEV14" s="41"/>
      <c r="XEW14" s="41"/>
      <c r="XEX14" s="41"/>
      <c r="XEY14" s="41"/>
      <c r="XEZ14" s="41"/>
      <c r="XFA14" s="41"/>
      <c r="XFB14" s="41"/>
    </row>
    <row r="15" s="3" customFormat="1" customHeight="1" spans="1:16382">
      <c r="A15" s="19">
        <v>11</v>
      </c>
      <c r="B15" s="19" t="s">
        <v>15</v>
      </c>
      <c r="C15" s="19">
        <v>201</v>
      </c>
      <c r="D15" s="20">
        <v>2540000</v>
      </c>
      <c r="E15" s="21">
        <v>606000</v>
      </c>
      <c r="F15" s="21">
        <v>210000</v>
      </c>
      <c r="G15" s="22">
        <f>225000+381000</f>
        <v>606000</v>
      </c>
      <c r="H15" s="22">
        <f t="shared" ref="H15:H27" si="7">G15*1%</f>
        <v>6060</v>
      </c>
      <c r="I15" s="22">
        <v>877000</v>
      </c>
      <c r="J15" s="22">
        <f t="shared" si="4"/>
        <v>8770</v>
      </c>
      <c r="K15" s="22">
        <v>0</v>
      </c>
      <c r="L15" s="36">
        <f t="shared" si="1"/>
        <v>1497830</v>
      </c>
      <c r="M15" s="36">
        <f t="shared" si="2"/>
        <v>816000</v>
      </c>
      <c r="N15" s="36">
        <f t="shared" si="3"/>
        <v>681830</v>
      </c>
      <c r="O15" s="37">
        <f t="shared" si="5"/>
        <v>1738830</v>
      </c>
      <c r="XET15" s="11"/>
      <c r="XEU15" s="11"/>
      <c r="XEV15" s="11"/>
      <c r="XEW15" s="11"/>
      <c r="XEX15" s="11"/>
      <c r="XEY15" s="11"/>
      <c r="XEZ15" s="11"/>
      <c r="XFA15" s="11"/>
      <c r="XFB15" s="11"/>
    </row>
    <row r="16" s="3" customFormat="1" customHeight="1" spans="1:16382">
      <c r="A16" s="19">
        <v>12</v>
      </c>
      <c r="B16" s="19" t="s">
        <v>16</v>
      </c>
      <c r="C16" s="19">
        <v>202</v>
      </c>
      <c r="D16" s="20">
        <v>2579000</v>
      </c>
      <c r="E16" s="21">
        <f>25000+200000</f>
        <v>225000</v>
      </c>
      <c r="F16" s="21">
        <f>51000+540000+667000</f>
        <v>1258000</v>
      </c>
      <c r="G16" s="22">
        <v>225000</v>
      </c>
      <c r="H16" s="22">
        <f t="shared" si="7"/>
        <v>2250</v>
      </c>
      <c r="I16" s="22">
        <v>1258000</v>
      </c>
      <c r="J16" s="22">
        <f t="shared" si="4"/>
        <v>12580</v>
      </c>
      <c r="K16" s="22">
        <v>0</v>
      </c>
      <c r="L16" s="36">
        <f t="shared" si="1"/>
        <v>1497830</v>
      </c>
      <c r="M16" s="36">
        <f t="shared" si="2"/>
        <v>1483000</v>
      </c>
      <c r="N16" s="36">
        <f t="shared" si="3"/>
        <v>14830</v>
      </c>
      <c r="O16" s="37">
        <f t="shared" si="5"/>
        <v>1110830</v>
      </c>
      <c r="XET16" s="11"/>
      <c r="XEU16" s="11"/>
      <c r="XEV16" s="11"/>
      <c r="XEW16" s="11"/>
      <c r="XEX16" s="11"/>
      <c r="XEY16" s="11"/>
      <c r="XEZ16" s="11"/>
      <c r="XFA16" s="11"/>
      <c r="XFB16" s="11"/>
    </row>
    <row r="17" s="3" customFormat="1" customHeight="1" spans="1:16382">
      <c r="A17" s="19">
        <v>13</v>
      </c>
      <c r="B17" s="19" t="s">
        <v>41</v>
      </c>
      <c r="C17" s="19">
        <v>203</v>
      </c>
      <c r="D17" s="20">
        <v>2679000</v>
      </c>
      <c r="E17" s="21"/>
      <c r="F17" s="21">
        <f>25000+200000+390000+220000+649000</f>
        <v>1484000</v>
      </c>
      <c r="G17" s="22"/>
      <c r="H17" s="22">
        <f t="shared" si="7"/>
        <v>0</v>
      </c>
      <c r="I17" s="22">
        <v>1484000</v>
      </c>
      <c r="J17" s="22">
        <f t="shared" si="4"/>
        <v>14840</v>
      </c>
      <c r="K17" s="22"/>
      <c r="L17" s="36">
        <f t="shared" si="1"/>
        <v>1498840</v>
      </c>
      <c r="M17" s="36">
        <f t="shared" si="2"/>
        <v>1484000</v>
      </c>
      <c r="N17" s="36">
        <f t="shared" si="3"/>
        <v>14840</v>
      </c>
      <c r="O17" s="37">
        <f t="shared" si="5"/>
        <v>1209840</v>
      </c>
      <c r="XET17" s="11"/>
      <c r="XEU17" s="11"/>
      <c r="XEV17" s="11"/>
      <c r="XEW17" s="11"/>
      <c r="XEX17" s="11"/>
      <c r="XEY17" s="11"/>
      <c r="XEZ17" s="11"/>
      <c r="XFA17" s="11"/>
      <c r="XFB17" s="11"/>
    </row>
    <row r="18" s="3" customFormat="1" customHeight="1" spans="1:16382">
      <c r="A18" s="19">
        <v>14</v>
      </c>
      <c r="B18" s="19" t="s">
        <v>23</v>
      </c>
      <c r="C18" s="19">
        <v>204</v>
      </c>
      <c r="D18" s="20">
        <v>2550000</v>
      </c>
      <c r="E18" s="21">
        <f>605000</f>
        <v>605000</v>
      </c>
      <c r="F18" s="21">
        <v>210000</v>
      </c>
      <c r="G18" s="22">
        <f>E18</f>
        <v>605000</v>
      </c>
      <c r="H18" s="22">
        <f t="shared" si="7"/>
        <v>6050</v>
      </c>
      <c r="I18" s="22">
        <v>0</v>
      </c>
      <c r="J18" s="22">
        <f t="shared" si="4"/>
        <v>0</v>
      </c>
      <c r="K18" s="22">
        <v>0</v>
      </c>
      <c r="L18" s="36">
        <f t="shared" si="1"/>
        <v>611050</v>
      </c>
      <c r="M18" s="36">
        <f t="shared" si="2"/>
        <v>815000</v>
      </c>
      <c r="N18" s="36">
        <f t="shared" si="3"/>
        <v>-203950</v>
      </c>
      <c r="O18" s="37">
        <f t="shared" si="5"/>
        <v>1741050</v>
      </c>
      <c r="XET18" s="11"/>
      <c r="XEU18" s="11"/>
      <c r="XEV18" s="11"/>
      <c r="XEW18" s="11"/>
      <c r="XEX18" s="11"/>
      <c r="XEY18" s="11"/>
      <c r="XEZ18" s="11"/>
      <c r="XFA18" s="11"/>
      <c r="XFB18" s="11"/>
    </row>
    <row r="19" s="3" customFormat="1" customHeight="1" spans="1:16382">
      <c r="A19" s="19">
        <v>15</v>
      </c>
      <c r="B19" s="19" t="s">
        <v>42</v>
      </c>
      <c r="C19" s="19">
        <v>206</v>
      </c>
      <c r="D19" s="20">
        <v>2139000</v>
      </c>
      <c r="E19" s="21">
        <v>0</v>
      </c>
      <c r="F19" s="21">
        <f>25000+1000+199000+200000+80000+110000+100000+100000</f>
        <v>815000</v>
      </c>
      <c r="G19" s="22">
        <f>E19</f>
        <v>0</v>
      </c>
      <c r="H19" s="22">
        <f t="shared" si="7"/>
        <v>0</v>
      </c>
      <c r="I19" s="22">
        <v>225000</v>
      </c>
      <c r="J19" s="22">
        <f t="shared" si="4"/>
        <v>2250</v>
      </c>
      <c r="K19" s="22">
        <v>0</v>
      </c>
      <c r="L19" s="36">
        <f t="shared" si="1"/>
        <v>227250</v>
      </c>
      <c r="M19" s="36">
        <f t="shared" si="2"/>
        <v>815000</v>
      </c>
      <c r="N19" s="36">
        <f t="shared" si="3"/>
        <v>-587750</v>
      </c>
      <c r="O19" s="37">
        <f t="shared" si="5"/>
        <v>1326250</v>
      </c>
      <c r="XET19" s="11"/>
      <c r="XEU19" s="11"/>
      <c r="XEV19" s="11"/>
      <c r="XEW19" s="11"/>
      <c r="XEX19" s="11"/>
      <c r="XEY19" s="11"/>
      <c r="XEZ19" s="11"/>
      <c r="XFA19" s="11"/>
      <c r="XFB19" s="11"/>
    </row>
    <row r="20" s="3" customFormat="1" customHeight="1" spans="1:16382">
      <c r="A20" s="19">
        <v>16</v>
      </c>
      <c r="B20" s="19" t="s">
        <v>43</v>
      </c>
      <c r="C20" s="19">
        <v>218</v>
      </c>
      <c r="D20" s="20">
        <v>2639000</v>
      </c>
      <c r="E20" s="21"/>
      <c r="F20" s="21">
        <f>25000+200000</f>
        <v>225000</v>
      </c>
      <c r="G20" s="22"/>
      <c r="H20" s="22">
        <f t="shared" si="7"/>
        <v>0</v>
      </c>
      <c r="I20" s="22">
        <f>0</f>
        <v>0</v>
      </c>
      <c r="J20" s="22">
        <f t="shared" si="4"/>
        <v>0</v>
      </c>
      <c r="K20" s="22"/>
      <c r="L20" s="36">
        <f t="shared" si="1"/>
        <v>0</v>
      </c>
      <c r="M20" s="36">
        <f t="shared" si="2"/>
        <v>225000</v>
      </c>
      <c r="N20" s="36">
        <f t="shared" si="3"/>
        <v>-225000</v>
      </c>
      <c r="O20" s="37">
        <f t="shared" si="5"/>
        <v>2414000</v>
      </c>
      <c r="XET20" s="11"/>
      <c r="XEU20" s="11"/>
      <c r="XEV20" s="11"/>
      <c r="XEW20" s="11"/>
      <c r="XEX20" s="11"/>
      <c r="XEY20" s="11"/>
      <c r="XEZ20" s="11"/>
      <c r="XFA20" s="11"/>
      <c r="XFB20" s="11"/>
    </row>
    <row r="21" s="3" customFormat="1" customHeight="1" spans="1:16382">
      <c r="A21" s="19">
        <v>17</v>
      </c>
      <c r="B21" s="19" t="s">
        <v>39</v>
      </c>
      <c r="C21" s="19">
        <v>220</v>
      </c>
      <c r="D21" s="20">
        <v>2600000</v>
      </c>
      <c r="E21" s="21">
        <v>0</v>
      </c>
      <c r="F21" s="21">
        <f>815000+39000+200000+400000</f>
        <v>1454000</v>
      </c>
      <c r="G21" s="22">
        <v>225000</v>
      </c>
      <c r="H21" s="22">
        <f t="shared" si="7"/>
        <v>2250</v>
      </c>
      <c r="I21" s="22">
        <v>1229000</v>
      </c>
      <c r="J21" s="22">
        <f t="shared" si="4"/>
        <v>12290</v>
      </c>
      <c r="K21" s="22">
        <v>0</v>
      </c>
      <c r="L21" s="36">
        <f t="shared" si="1"/>
        <v>1468540</v>
      </c>
      <c r="M21" s="36">
        <f t="shared" si="2"/>
        <v>1454000</v>
      </c>
      <c r="N21" s="36">
        <f t="shared" si="3"/>
        <v>14540</v>
      </c>
      <c r="O21" s="37">
        <f t="shared" si="5"/>
        <v>1160540</v>
      </c>
      <c r="XET21" s="11"/>
      <c r="XEU21" s="11"/>
      <c r="XEV21" s="11"/>
      <c r="XEW21" s="11"/>
      <c r="XEX21" s="11"/>
      <c r="XEY21" s="11"/>
      <c r="XEZ21" s="11"/>
      <c r="XFA21" s="11"/>
      <c r="XFB21" s="11"/>
    </row>
    <row r="22" s="3" customFormat="1" customHeight="1" spans="1:16382">
      <c r="A22" s="19">
        <v>18</v>
      </c>
      <c r="B22" s="19" t="s">
        <v>44</v>
      </c>
      <c r="C22" s="19">
        <v>221</v>
      </c>
      <c r="D22" s="20">
        <v>2679000</v>
      </c>
      <c r="E22" s="21"/>
      <c r="F22" s="21">
        <f>25000+248006+5994+752600+275000</f>
        <v>1306600</v>
      </c>
      <c r="G22" s="22"/>
      <c r="H22" s="22">
        <f t="shared" si="7"/>
        <v>0</v>
      </c>
      <c r="I22" s="22">
        <v>1484000</v>
      </c>
      <c r="J22" s="22">
        <f t="shared" si="4"/>
        <v>14840</v>
      </c>
      <c r="K22" s="22"/>
      <c r="L22" s="36">
        <f t="shared" si="1"/>
        <v>1498840</v>
      </c>
      <c r="M22" s="36">
        <f t="shared" si="2"/>
        <v>1306600</v>
      </c>
      <c r="N22" s="36">
        <f t="shared" si="3"/>
        <v>192240</v>
      </c>
      <c r="O22" s="37">
        <f t="shared" si="5"/>
        <v>1387240</v>
      </c>
      <c r="XET22" s="11"/>
      <c r="XEU22" s="11"/>
      <c r="XEV22" s="11"/>
      <c r="XEW22" s="11"/>
      <c r="XEX22" s="11"/>
      <c r="XEY22" s="11"/>
      <c r="XEZ22" s="11"/>
      <c r="XFA22" s="11"/>
      <c r="XFB22" s="11"/>
    </row>
    <row r="23" s="3" customFormat="1" customHeight="1" spans="1:16382">
      <c r="A23" s="19">
        <v>19</v>
      </c>
      <c r="B23" s="19" t="s">
        <v>72</v>
      </c>
      <c r="C23" s="19">
        <v>222</v>
      </c>
      <c r="D23" s="20">
        <v>2639000</v>
      </c>
      <c r="E23" s="21"/>
      <c r="F23" s="21">
        <f>25000+200000+74000+516000+505000</f>
        <v>1320000</v>
      </c>
      <c r="G23" s="22">
        <f>225000-225000</f>
        <v>0</v>
      </c>
      <c r="H23" s="22">
        <f t="shared" si="7"/>
        <v>0</v>
      </c>
      <c r="I23" s="22">
        <f>225000+1229000</f>
        <v>1454000</v>
      </c>
      <c r="J23" s="22">
        <f t="shared" si="4"/>
        <v>14540</v>
      </c>
      <c r="K23" s="22">
        <v>0</v>
      </c>
      <c r="L23" s="36">
        <f t="shared" si="1"/>
        <v>1468540</v>
      </c>
      <c r="M23" s="36">
        <f t="shared" si="2"/>
        <v>1320000</v>
      </c>
      <c r="N23" s="36">
        <f t="shared" si="3"/>
        <v>148540</v>
      </c>
      <c r="O23" s="37">
        <f t="shared" si="5"/>
        <v>1333540</v>
      </c>
      <c r="XET23" s="11"/>
      <c r="XEU23" s="11"/>
      <c r="XEV23" s="11"/>
      <c r="XEW23" s="11"/>
      <c r="XEX23" s="11"/>
      <c r="XEY23" s="11"/>
      <c r="XEZ23" s="11"/>
      <c r="XFA23" s="11"/>
      <c r="XFB23" s="11"/>
    </row>
    <row r="24" s="4" customFormat="1" customHeight="1" spans="1:16382">
      <c r="A24" s="19">
        <v>20</v>
      </c>
      <c r="B24" s="24" t="s">
        <v>47</v>
      </c>
      <c r="C24" s="24">
        <v>301</v>
      </c>
      <c r="D24" s="25">
        <v>2719000</v>
      </c>
      <c r="E24" s="26"/>
      <c r="F24" s="26">
        <f>25000+200000+390000+230000+659000</f>
        <v>1504000</v>
      </c>
      <c r="G24" s="25"/>
      <c r="H24" s="25">
        <f t="shared" si="7"/>
        <v>0</v>
      </c>
      <c r="I24" s="25">
        <v>1504000</v>
      </c>
      <c r="J24" s="25">
        <f t="shared" ref="J24:J41" si="8">I24*1%</f>
        <v>15040</v>
      </c>
      <c r="K24" s="25"/>
      <c r="L24" s="38">
        <f t="shared" ref="L24:L41" si="9">SUM(G24:K24)</f>
        <v>1519040</v>
      </c>
      <c r="M24" s="38">
        <f t="shared" ref="M24:M41" si="10">E24+F24</f>
        <v>1504000</v>
      </c>
      <c r="N24" s="38">
        <f t="shared" ref="N24:N41" si="11">L24-E24-F24</f>
        <v>15040</v>
      </c>
      <c r="O24" s="39">
        <f t="shared" si="5"/>
        <v>1230040</v>
      </c>
      <c r="XET24" s="41"/>
      <c r="XEU24" s="41"/>
      <c r="XEV24" s="41"/>
      <c r="XEW24" s="41"/>
      <c r="XEX24" s="41"/>
      <c r="XEY24" s="41"/>
      <c r="XEZ24" s="41"/>
      <c r="XFA24" s="41"/>
      <c r="XFB24" s="41"/>
    </row>
    <row r="25" s="3" customFormat="1" customHeight="1" spans="1:16382">
      <c r="A25" s="19">
        <v>21</v>
      </c>
      <c r="B25" s="19" t="s">
        <v>48</v>
      </c>
      <c r="C25" s="19">
        <v>301</v>
      </c>
      <c r="D25" s="20">
        <v>2250000</v>
      </c>
      <c r="E25" s="21">
        <v>1000000</v>
      </c>
      <c r="F25" s="21">
        <v>227250</v>
      </c>
      <c r="G25" s="22">
        <f>225000+775000</f>
        <v>1000000</v>
      </c>
      <c r="H25" s="22">
        <f t="shared" si="7"/>
        <v>10000</v>
      </c>
      <c r="I25" s="22">
        <v>0</v>
      </c>
      <c r="J25" s="22">
        <f t="shared" si="8"/>
        <v>0</v>
      </c>
      <c r="K25" s="22">
        <v>1200000</v>
      </c>
      <c r="L25" s="36">
        <f t="shared" si="9"/>
        <v>2210000</v>
      </c>
      <c r="M25" s="36">
        <f t="shared" si="10"/>
        <v>1227250</v>
      </c>
      <c r="N25" s="36">
        <f t="shared" si="11"/>
        <v>982750</v>
      </c>
      <c r="O25" s="37">
        <f>0</f>
        <v>0</v>
      </c>
      <c r="XET25" s="11"/>
      <c r="XEU25" s="11"/>
      <c r="XEV25" s="11"/>
      <c r="XEW25" s="11"/>
      <c r="XEX25" s="11"/>
      <c r="XEY25" s="11"/>
      <c r="XEZ25" s="11"/>
      <c r="XFA25" s="11"/>
      <c r="XFB25" s="11"/>
    </row>
    <row r="26" s="3" customFormat="1" customHeight="1" spans="1:16382">
      <c r="A26" s="19">
        <v>22</v>
      </c>
      <c r="B26" s="19" t="s">
        <v>48</v>
      </c>
      <c r="C26" s="19">
        <v>302</v>
      </c>
      <c r="D26" s="20">
        <v>2250000</v>
      </c>
      <c r="E26" s="21">
        <v>1000000</v>
      </c>
      <c r="F26" s="21">
        <v>227250</v>
      </c>
      <c r="G26" s="22">
        <f>225000+775000</f>
        <v>1000000</v>
      </c>
      <c r="H26" s="22">
        <f t="shared" si="7"/>
        <v>10000</v>
      </c>
      <c r="I26" s="22">
        <v>0</v>
      </c>
      <c r="J26" s="22">
        <f t="shared" si="8"/>
        <v>0</v>
      </c>
      <c r="K26" s="22">
        <v>1200000</v>
      </c>
      <c r="L26" s="36">
        <f t="shared" si="9"/>
        <v>2210000</v>
      </c>
      <c r="M26" s="36">
        <f t="shared" si="10"/>
        <v>1227250</v>
      </c>
      <c r="N26" s="36">
        <f t="shared" si="11"/>
        <v>982750</v>
      </c>
      <c r="O26" s="37">
        <f>0</f>
        <v>0</v>
      </c>
      <c r="XET26" s="11"/>
      <c r="XEU26" s="11"/>
      <c r="XEV26" s="11"/>
      <c r="XEW26" s="11"/>
      <c r="XEX26" s="11"/>
      <c r="XEY26" s="11"/>
      <c r="XEZ26" s="11"/>
      <c r="XFA26" s="11"/>
      <c r="XFB26" s="11"/>
    </row>
    <row r="27" s="3" customFormat="1" customHeight="1" spans="1:16382">
      <c r="A27" s="19">
        <v>23</v>
      </c>
      <c r="B27" s="27" t="s">
        <v>73</v>
      </c>
      <c r="C27" s="19">
        <v>303</v>
      </c>
      <c r="D27" s="20">
        <v>2825000</v>
      </c>
      <c r="E27" s="21">
        <v>0</v>
      </c>
      <c r="F27" s="21">
        <f>25000+100000+60000+15000+100000+25000+50000+50000+1076996+25000</f>
        <v>1526996</v>
      </c>
      <c r="G27" s="22">
        <v>0</v>
      </c>
      <c r="H27" s="22">
        <v>0</v>
      </c>
      <c r="I27" s="22">
        <v>815000</v>
      </c>
      <c r="J27" s="22">
        <f t="shared" si="8"/>
        <v>8150</v>
      </c>
      <c r="K27" s="22">
        <v>0</v>
      </c>
      <c r="L27" s="36">
        <f t="shared" si="9"/>
        <v>823150</v>
      </c>
      <c r="M27" s="36">
        <f t="shared" si="10"/>
        <v>1526996</v>
      </c>
      <c r="N27" s="36">
        <f t="shared" si="11"/>
        <v>-703846</v>
      </c>
      <c r="O27" s="37">
        <f>D27+H27+J27-E27-F27</f>
        <v>1306154</v>
      </c>
      <c r="XET27" s="11"/>
      <c r="XEU27" s="11"/>
      <c r="XEV27" s="11"/>
      <c r="XEW27" s="11"/>
      <c r="XEX27" s="11"/>
      <c r="XEY27" s="11"/>
      <c r="XEZ27" s="11"/>
      <c r="XFA27" s="11"/>
      <c r="XFB27" s="11"/>
    </row>
    <row r="28" s="3" customFormat="1" customHeight="1" spans="1:16382">
      <c r="A28" s="19">
        <v>24</v>
      </c>
      <c r="B28" s="27" t="s">
        <v>74</v>
      </c>
      <c r="C28" s="19">
        <v>304</v>
      </c>
      <c r="D28" s="20">
        <v>2800000</v>
      </c>
      <c r="E28" s="21">
        <v>0</v>
      </c>
      <c r="F28" s="21">
        <f>25000+200000</f>
        <v>225000</v>
      </c>
      <c r="G28" s="22">
        <v>0</v>
      </c>
      <c r="H28" s="22">
        <v>0</v>
      </c>
      <c r="I28" s="22">
        <v>615000</v>
      </c>
      <c r="J28" s="22">
        <f t="shared" si="8"/>
        <v>6150</v>
      </c>
      <c r="K28" s="22">
        <v>0</v>
      </c>
      <c r="L28" s="36">
        <f t="shared" si="9"/>
        <v>621150</v>
      </c>
      <c r="M28" s="36">
        <f t="shared" si="10"/>
        <v>225000</v>
      </c>
      <c r="N28" s="36">
        <f t="shared" si="11"/>
        <v>396150</v>
      </c>
      <c r="O28" s="37">
        <f>D28+H28+J28-E28-F28</f>
        <v>2581150</v>
      </c>
      <c r="XET28" s="11"/>
      <c r="XEU28" s="11"/>
      <c r="XEV28" s="11"/>
      <c r="XEW28" s="11"/>
      <c r="XEX28" s="11"/>
      <c r="XEY28" s="11"/>
      <c r="XEZ28" s="11"/>
      <c r="XFA28" s="11"/>
      <c r="XFB28" s="11"/>
    </row>
    <row r="29" s="3" customFormat="1" customHeight="1" spans="1:16382">
      <c r="A29" s="19">
        <v>25</v>
      </c>
      <c r="B29" s="19" t="s">
        <v>48</v>
      </c>
      <c r="C29" s="19">
        <v>304</v>
      </c>
      <c r="D29" s="20">
        <v>2250000</v>
      </c>
      <c r="E29" s="21">
        <v>1000000</v>
      </c>
      <c r="F29" s="21">
        <v>1010000</v>
      </c>
      <c r="G29" s="22">
        <f>225000+775000</f>
        <v>1000000</v>
      </c>
      <c r="H29" s="22">
        <f>G29*1%</f>
        <v>10000</v>
      </c>
      <c r="I29" s="22">
        <v>0</v>
      </c>
      <c r="J29" s="22">
        <f t="shared" si="8"/>
        <v>0</v>
      </c>
      <c r="K29" s="22">
        <v>1200000</v>
      </c>
      <c r="L29" s="36">
        <f t="shared" si="9"/>
        <v>2210000</v>
      </c>
      <c r="M29" s="36">
        <f t="shared" si="10"/>
        <v>2010000</v>
      </c>
      <c r="N29" s="36">
        <f t="shared" si="11"/>
        <v>200000</v>
      </c>
      <c r="O29" s="37">
        <f>0</f>
        <v>0</v>
      </c>
      <c r="XET29" s="11"/>
      <c r="XEU29" s="11"/>
      <c r="XEV29" s="11"/>
      <c r="XEW29" s="11"/>
      <c r="XEX29" s="11"/>
      <c r="XEY29" s="11"/>
      <c r="XEZ29" s="11"/>
      <c r="XFA29" s="11"/>
      <c r="XFB29" s="11"/>
    </row>
    <row r="30" s="4" customFormat="1" ht="15" spans="1:16382">
      <c r="A30" s="19">
        <v>26</v>
      </c>
      <c r="B30" s="24" t="s">
        <v>75</v>
      </c>
      <c r="C30" s="24">
        <v>306</v>
      </c>
      <c r="D30" s="25">
        <v>2759000</v>
      </c>
      <c r="E30" s="26">
        <v>0</v>
      </c>
      <c r="F30" s="26">
        <f>25000+100000+100000+35000+1279100</f>
        <v>1539100</v>
      </c>
      <c r="G30" s="25"/>
      <c r="H30" s="25"/>
      <c r="I30" s="25">
        <v>615000</v>
      </c>
      <c r="J30" s="25">
        <f t="shared" si="8"/>
        <v>6150</v>
      </c>
      <c r="K30" s="25"/>
      <c r="L30" s="38">
        <f t="shared" si="9"/>
        <v>621150</v>
      </c>
      <c r="M30" s="38">
        <f t="shared" si="10"/>
        <v>1539100</v>
      </c>
      <c r="N30" s="38">
        <f t="shared" si="11"/>
        <v>-917950</v>
      </c>
      <c r="O30" s="37">
        <f>D30+H30+J30-E30-F30</f>
        <v>1226050</v>
      </c>
      <c r="XET30" s="41"/>
      <c r="XEU30" s="41"/>
      <c r="XEV30" s="41"/>
      <c r="XEW30" s="41"/>
      <c r="XEX30" s="41"/>
      <c r="XEY30" s="41"/>
      <c r="XEZ30" s="41"/>
      <c r="XFA30" s="41"/>
      <c r="XFB30" s="41"/>
    </row>
    <row r="31" s="4" customFormat="1" customHeight="1" spans="1:16382">
      <c r="A31" s="24">
        <v>27</v>
      </c>
      <c r="B31" s="24" t="s">
        <v>19</v>
      </c>
      <c r="C31" s="24">
        <v>306</v>
      </c>
      <c r="D31" s="25">
        <v>2600000</v>
      </c>
      <c r="E31" s="26">
        <f>25000+200000</f>
        <v>225000</v>
      </c>
      <c r="F31" s="26">
        <v>0</v>
      </c>
      <c r="G31" s="25">
        <v>225000</v>
      </c>
      <c r="H31" s="25">
        <f t="shared" ref="H31:H51" si="12">G31*1%</f>
        <v>2250</v>
      </c>
      <c r="I31" s="25">
        <v>0</v>
      </c>
      <c r="J31" s="25">
        <f t="shared" si="8"/>
        <v>0</v>
      </c>
      <c r="K31" s="25">
        <v>200000</v>
      </c>
      <c r="L31" s="38">
        <f t="shared" si="9"/>
        <v>427250</v>
      </c>
      <c r="M31" s="38">
        <f t="shared" si="10"/>
        <v>225000</v>
      </c>
      <c r="N31" s="38">
        <f t="shared" si="11"/>
        <v>202250</v>
      </c>
      <c r="O31" s="39">
        <v>0</v>
      </c>
      <c r="XET31" s="41"/>
      <c r="XEU31" s="41"/>
      <c r="XEV31" s="41"/>
      <c r="XEW31" s="41"/>
      <c r="XEX31" s="41"/>
      <c r="XEY31" s="41"/>
      <c r="XEZ31" s="41"/>
      <c r="XFA31" s="41"/>
      <c r="XFB31" s="41"/>
    </row>
    <row r="32" s="3" customFormat="1" customHeight="1" spans="1:16382">
      <c r="A32" s="19">
        <v>28</v>
      </c>
      <c r="B32" s="19" t="s">
        <v>50</v>
      </c>
      <c r="C32" s="19">
        <v>318</v>
      </c>
      <c r="D32" s="20">
        <v>2579000</v>
      </c>
      <c r="E32" s="21"/>
      <c r="F32" s="21">
        <f>1+24999+230000+200000+1+10+54000+537000</f>
        <v>1046011</v>
      </c>
      <c r="G32" s="22">
        <f>0</f>
        <v>0</v>
      </c>
      <c r="H32" s="22">
        <f t="shared" si="12"/>
        <v>0</v>
      </c>
      <c r="I32" s="22">
        <v>225000</v>
      </c>
      <c r="J32" s="22">
        <f t="shared" si="8"/>
        <v>2250</v>
      </c>
      <c r="K32" s="22">
        <v>0</v>
      </c>
      <c r="L32" s="36">
        <f t="shared" si="9"/>
        <v>227250</v>
      </c>
      <c r="M32" s="36">
        <f t="shared" si="10"/>
        <v>1046011</v>
      </c>
      <c r="N32" s="36">
        <f t="shared" si="11"/>
        <v>-818761</v>
      </c>
      <c r="O32" s="37">
        <f>D32+H32+J32-E32-F32</f>
        <v>1535239</v>
      </c>
      <c r="XET32" s="11"/>
      <c r="XEU32" s="11"/>
      <c r="XEV32" s="11"/>
      <c r="XEW32" s="11"/>
      <c r="XEX32" s="11"/>
      <c r="XEY32" s="11"/>
      <c r="XEZ32" s="11"/>
      <c r="XFA32" s="11"/>
      <c r="XFB32" s="11"/>
    </row>
    <row r="33" s="3" customFormat="1" customHeight="1" spans="1:16382">
      <c r="A33" s="19">
        <v>29</v>
      </c>
      <c r="B33" s="19" t="s">
        <v>48</v>
      </c>
      <c r="C33" s="19">
        <v>320</v>
      </c>
      <c r="D33" s="20">
        <v>2250000</v>
      </c>
      <c r="E33" s="21">
        <v>1000000</v>
      </c>
      <c r="F33" s="21">
        <v>1010000</v>
      </c>
      <c r="G33" s="22">
        <f>225000+775000</f>
        <v>1000000</v>
      </c>
      <c r="H33" s="22">
        <f t="shared" si="12"/>
        <v>10000</v>
      </c>
      <c r="I33" s="22">
        <v>0</v>
      </c>
      <c r="J33" s="22">
        <f t="shared" si="8"/>
        <v>0</v>
      </c>
      <c r="K33" s="22">
        <v>1200000</v>
      </c>
      <c r="L33" s="36">
        <f t="shared" si="9"/>
        <v>2210000</v>
      </c>
      <c r="M33" s="36">
        <f t="shared" si="10"/>
        <v>2010000</v>
      </c>
      <c r="N33" s="36">
        <f t="shared" si="11"/>
        <v>200000</v>
      </c>
      <c r="O33" s="37">
        <f>0</f>
        <v>0</v>
      </c>
      <c r="XET33" s="11"/>
      <c r="XEU33" s="11"/>
      <c r="XEV33" s="11"/>
      <c r="XEW33" s="11"/>
      <c r="XEX33" s="11"/>
      <c r="XEY33" s="11"/>
      <c r="XEZ33" s="11"/>
      <c r="XFA33" s="11"/>
      <c r="XFB33" s="11"/>
    </row>
    <row r="34" s="3" customFormat="1" customHeight="1" spans="1:16382">
      <c r="A34" s="19">
        <v>30</v>
      </c>
      <c r="B34" s="19" t="s">
        <v>51</v>
      </c>
      <c r="C34" s="19">
        <v>320</v>
      </c>
      <c r="D34" s="20">
        <v>2750000</v>
      </c>
      <c r="E34" s="21"/>
      <c r="F34" s="21">
        <f>25000+200000+1310000</f>
        <v>1535000</v>
      </c>
      <c r="G34" s="22"/>
      <c r="H34" s="22">
        <f t="shared" si="12"/>
        <v>0</v>
      </c>
      <c r="I34" s="22">
        <v>1535000</v>
      </c>
      <c r="J34" s="22">
        <f t="shared" si="8"/>
        <v>15350</v>
      </c>
      <c r="K34" s="22"/>
      <c r="L34" s="36">
        <f t="shared" si="9"/>
        <v>1550350</v>
      </c>
      <c r="M34" s="36">
        <f t="shared" si="10"/>
        <v>1535000</v>
      </c>
      <c r="N34" s="36">
        <f t="shared" si="11"/>
        <v>15350</v>
      </c>
      <c r="O34" s="37">
        <f>D34+H34+J34-E34-F34</f>
        <v>1230350</v>
      </c>
      <c r="XET34" s="11"/>
      <c r="XEU34" s="11"/>
      <c r="XEV34" s="11"/>
      <c r="XEW34" s="11"/>
      <c r="XEX34" s="11"/>
      <c r="XEY34" s="11"/>
      <c r="XEZ34" s="11"/>
      <c r="XFA34" s="11"/>
      <c r="XFB34" s="11"/>
    </row>
    <row r="35" s="3" customFormat="1" customHeight="1" spans="1:16382">
      <c r="A35" s="19">
        <v>31</v>
      </c>
      <c r="B35" s="19" t="s">
        <v>48</v>
      </c>
      <c r="C35" s="19">
        <v>322</v>
      </c>
      <c r="D35" s="20">
        <v>2250000</v>
      </c>
      <c r="E35" s="21">
        <v>1000000</v>
      </c>
      <c r="F35" s="21">
        <v>1010000</v>
      </c>
      <c r="G35" s="22">
        <f>225000+775000</f>
        <v>1000000</v>
      </c>
      <c r="H35" s="22">
        <f t="shared" si="12"/>
        <v>10000</v>
      </c>
      <c r="I35" s="22">
        <v>0</v>
      </c>
      <c r="J35" s="22">
        <f t="shared" si="8"/>
        <v>0</v>
      </c>
      <c r="K35" s="22">
        <v>1200000</v>
      </c>
      <c r="L35" s="36">
        <f t="shared" si="9"/>
        <v>2210000</v>
      </c>
      <c r="M35" s="36">
        <f t="shared" si="10"/>
        <v>2010000</v>
      </c>
      <c r="N35" s="36">
        <f t="shared" si="11"/>
        <v>200000</v>
      </c>
      <c r="O35" s="37">
        <f>0</f>
        <v>0</v>
      </c>
      <c r="XET35" s="11"/>
      <c r="XEU35" s="11"/>
      <c r="XEV35" s="11"/>
      <c r="XEW35" s="11"/>
      <c r="XEX35" s="11"/>
      <c r="XEY35" s="11"/>
      <c r="XEZ35" s="11"/>
      <c r="XFA35" s="11"/>
      <c r="XFB35" s="11"/>
    </row>
    <row r="36" s="3" customFormat="1" customHeight="1" spans="1:16382">
      <c r="A36" s="19">
        <v>32</v>
      </c>
      <c r="B36" s="19" t="s">
        <v>52</v>
      </c>
      <c r="C36" s="19">
        <v>322</v>
      </c>
      <c r="D36" s="20">
        <v>2719000</v>
      </c>
      <c r="E36" s="21"/>
      <c r="F36" s="21">
        <f>25000+200000+390000+230000+659000</f>
        <v>1504000</v>
      </c>
      <c r="G36" s="22"/>
      <c r="H36" s="22">
        <f t="shared" si="12"/>
        <v>0</v>
      </c>
      <c r="I36" s="22">
        <f>0</f>
        <v>0</v>
      </c>
      <c r="J36" s="22">
        <f t="shared" si="8"/>
        <v>0</v>
      </c>
      <c r="K36" s="22"/>
      <c r="L36" s="36">
        <f t="shared" si="9"/>
        <v>0</v>
      </c>
      <c r="M36" s="36">
        <f t="shared" si="10"/>
        <v>1504000</v>
      </c>
      <c r="N36" s="36">
        <f t="shared" si="11"/>
        <v>-1504000</v>
      </c>
      <c r="O36" s="37">
        <f t="shared" ref="O36:O41" si="13">D36+H36+J36-E36-F36</f>
        <v>1215000</v>
      </c>
      <c r="XET36" s="11"/>
      <c r="XEU36" s="11"/>
      <c r="XEV36" s="11"/>
      <c r="XEW36" s="11"/>
      <c r="XEX36" s="11"/>
      <c r="XEY36" s="11"/>
      <c r="XEZ36" s="11"/>
      <c r="XFA36" s="11"/>
      <c r="XFB36" s="11"/>
    </row>
    <row r="37" s="3" customFormat="1" customHeight="1" spans="1:16382">
      <c r="A37" s="19">
        <v>33</v>
      </c>
      <c r="B37" s="19" t="s">
        <v>21</v>
      </c>
      <c r="C37" s="19">
        <v>401</v>
      </c>
      <c r="D37" s="20">
        <v>2550000</v>
      </c>
      <c r="E37" s="21">
        <f>605000</f>
        <v>605000</v>
      </c>
      <c r="F37" s="21">
        <f>210000+1+639000+1</f>
        <v>849002</v>
      </c>
      <c r="G37" s="22">
        <f t="shared" ref="G37:G44" si="14">E37</f>
        <v>605000</v>
      </c>
      <c r="H37" s="22">
        <f t="shared" si="12"/>
        <v>6050</v>
      </c>
      <c r="I37" s="22">
        <v>849000</v>
      </c>
      <c r="J37" s="22">
        <f t="shared" si="8"/>
        <v>8490</v>
      </c>
      <c r="K37" s="22">
        <v>0</v>
      </c>
      <c r="L37" s="36">
        <f t="shared" si="9"/>
        <v>1468540</v>
      </c>
      <c r="M37" s="36">
        <f t="shared" si="10"/>
        <v>1454002</v>
      </c>
      <c r="N37" s="36">
        <f t="shared" si="11"/>
        <v>14538</v>
      </c>
      <c r="O37" s="37">
        <f t="shared" si="13"/>
        <v>1110538</v>
      </c>
      <c r="XET37" s="11"/>
      <c r="XEU37" s="11"/>
      <c r="XEV37" s="11"/>
      <c r="XEW37" s="11"/>
      <c r="XEX37" s="11"/>
      <c r="XEY37" s="11"/>
      <c r="XEZ37" s="11"/>
      <c r="XFA37" s="11"/>
      <c r="XFB37" s="11"/>
    </row>
    <row r="38" s="3" customFormat="1" customHeight="1" spans="1:16382">
      <c r="A38" s="19">
        <v>34</v>
      </c>
      <c r="B38" s="19" t="s">
        <v>53</v>
      </c>
      <c r="C38" s="19">
        <v>402</v>
      </c>
      <c r="D38" s="20">
        <v>2400000</v>
      </c>
      <c r="E38" s="21">
        <v>605000</v>
      </c>
      <c r="F38" s="21">
        <f>210000+500000+39000</f>
        <v>749000</v>
      </c>
      <c r="G38" s="22">
        <f t="shared" si="14"/>
        <v>605000</v>
      </c>
      <c r="H38" s="22">
        <f t="shared" si="12"/>
        <v>6050</v>
      </c>
      <c r="I38" s="22">
        <v>749000</v>
      </c>
      <c r="J38" s="22">
        <f t="shared" si="8"/>
        <v>7490</v>
      </c>
      <c r="K38" s="22">
        <v>0</v>
      </c>
      <c r="L38" s="36">
        <f t="shared" si="9"/>
        <v>1367540</v>
      </c>
      <c r="M38" s="36">
        <f t="shared" si="10"/>
        <v>1354000</v>
      </c>
      <c r="N38" s="36">
        <f t="shared" si="11"/>
        <v>13540</v>
      </c>
      <c r="O38" s="37">
        <f t="shared" si="13"/>
        <v>1059540</v>
      </c>
      <c r="XET38" s="11"/>
      <c r="XEU38" s="11"/>
      <c r="XEV38" s="11"/>
      <c r="XEW38" s="11"/>
      <c r="XEX38" s="11"/>
      <c r="XEY38" s="11"/>
      <c r="XEZ38" s="11"/>
      <c r="XFA38" s="11"/>
      <c r="XFB38" s="11"/>
    </row>
    <row r="39" s="3" customFormat="1" customHeight="1" spans="1:16382">
      <c r="A39" s="19">
        <v>35</v>
      </c>
      <c r="B39" s="19" t="s">
        <v>54</v>
      </c>
      <c r="C39" s="19">
        <v>403</v>
      </c>
      <c r="D39" s="20">
        <v>2639000</v>
      </c>
      <c r="E39" s="21"/>
      <c r="F39" s="21">
        <f>25000+100000+100000+579855+557865</f>
        <v>1362720</v>
      </c>
      <c r="G39" s="22">
        <f t="shared" si="14"/>
        <v>0</v>
      </c>
      <c r="H39" s="22">
        <f t="shared" si="12"/>
        <v>0</v>
      </c>
      <c r="I39" s="22">
        <f>225000+1229000</f>
        <v>1454000</v>
      </c>
      <c r="J39" s="22">
        <f t="shared" si="8"/>
        <v>14540</v>
      </c>
      <c r="K39" s="22">
        <v>0</v>
      </c>
      <c r="L39" s="36">
        <f t="shared" si="9"/>
        <v>1468540</v>
      </c>
      <c r="M39" s="36">
        <f t="shared" si="10"/>
        <v>1362720</v>
      </c>
      <c r="N39" s="36">
        <f t="shared" si="11"/>
        <v>105820</v>
      </c>
      <c r="O39" s="37">
        <f t="shared" si="13"/>
        <v>1290820</v>
      </c>
      <c r="XET39" s="11"/>
      <c r="XEU39" s="11"/>
      <c r="XEV39" s="11"/>
      <c r="XEW39" s="11"/>
      <c r="XEX39" s="11"/>
      <c r="XEY39" s="11"/>
      <c r="XEZ39" s="11"/>
      <c r="XFA39" s="11"/>
      <c r="XFB39" s="11"/>
    </row>
    <row r="40" s="3" customFormat="1" customHeight="1" spans="1:16382">
      <c r="A40" s="19">
        <v>36</v>
      </c>
      <c r="B40" s="19" t="s">
        <v>55</v>
      </c>
      <c r="C40" s="19">
        <v>405</v>
      </c>
      <c r="D40" s="20">
        <v>2639000</v>
      </c>
      <c r="E40" s="21"/>
      <c r="F40" s="21">
        <f>25000+200000+380000+210000</f>
        <v>815000</v>
      </c>
      <c r="G40" s="22">
        <f t="shared" si="14"/>
        <v>0</v>
      </c>
      <c r="H40" s="22">
        <f t="shared" si="12"/>
        <v>0</v>
      </c>
      <c r="I40" s="22">
        <v>225000</v>
      </c>
      <c r="J40" s="22">
        <f t="shared" si="8"/>
        <v>2250</v>
      </c>
      <c r="K40" s="22">
        <v>0</v>
      </c>
      <c r="L40" s="36">
        <f t="shared" si="9"/>
        <v>227250</v>
      </c>
      <c r="M40" s="36">
        <f t="shared" si="10"/>
        <v>815000</v>
      </c>
      <c r="N40" s="36">
        <f t="shared" si="11"/>
        <v>-587750</v>
      </c>
      <c r="O40" s="37">
        <f t="shared" si="13"/>
        <v>1826250</v>
      </c>
      <c r="XET40" s="11"/>
      <c r="XEU40" s="11"/>
      <c r="XEV40" s="11"/>
      <c r="XEW40" s="11"/>
      <c r="XEX40" s="11"/>
      <c r="XEY40" s="11"/>
      <c r="XEZ40" s="11"/>
      <c r="XFA40" s="11"/>
      <c r="XFB40" s="11"/>
    </row>
    <row r="41" s="3" customFormat="1" customHeight="1" spans="1:16382">
      <c r="A41" s="19">
        <v>37</v>
      </c>
      <c r="B41" s="28" t="s">
        <v>76</v>
      </c>
      <c r="C41" s="19">
        <v>406</v>
      </c>
      <c r="D41" s="20">
        <v>2825000</v>
      </c>
      <c r="E41" s="21"/>
      <c r="F41" s="21">
        <f>25000+200000+225000+948375</f>
        <v>1398375</v>
      </c>
      <c r="G41" s="22">
        <f t="shared" si="14"/>
        <v>0</v>
      </c>
      <c r="H41" s="22">
        <f t="shared" si="12"/>
        <v>0</v>
      </c>
      <c r="I41" s="22">
        <v>380000</v>
      </c>
      <c r="J41" s="22">
        <f t="shared" si="8"/>
        <v>3800</v>
      </c>
      <c r="K41" s="22"/>
      <c r="L41" s="36">
        <f t="shared" si="9"/>
        <v>383800</v>
      </c>
      <c r="M41" s="36">
        <f t="shared" si="10"/>
        <v>1398375</v>
      </c>
      <c r="N41" s="36">
        <f t="shared" si="11"/>
        <v>-1014575</v>
      </c>
      <c r="O41" s="39">
        <f t="shared" si="13"/>
        <v>1430425</v>
      </c>
      <c r="XET41" s="11"/>
      <c r="XEU41" s="11"/>
      <c r="XEV41" s="11"/>
      <c r="XEW41" s="11"/>
      <c r="XEX41" s="11"/>
      <c r="XEY41" s="11"/>
      <c r="XEZ41" s="11"/>
      <c r="XFA41" s="11"/>
      <c r="XFB41" s="11"/>
    </row>
    <row r="42" s="3" customFormat="1" customHeight="1" spans="1:16382">
      <c r="A42" s="19">
        <v>38</v>
      </c>
      <c r="B42" s="19" t="s">
        <v>56</v>
      </c>
      <c r="C42" s="19">
        <v>418</v>
      </c>
      <c r="D42" s="20">
        <v>2639000</v>
      </c>
      <c r="E42" s="21"/>
      <c r="F42" s="21">
        <f>25000+200000+114000+476000</f>
        <v>815000</v>
      </c>
      <c r="G42" s="22">
        <f t="shared" si="14"/>
        <v>0</v>
      </c>
      <c r="H42" s="22">
        <f t="shared" si="12"/>
        <v>0</v>
      </c>
      <c r="I42" s="22">
        <v>225000</v>
      </c>
      <c r="J42" s="22">
        <f t="shared" ref="J42:J55" si="15">I42*1%</f>
        <v>2250</v>
      </c>
      <c r="K42" s="22">
        <v>0</v>
      </c>
      <c r="L42" s="36">
        <f t="shared" ref="L42:L55" si="16">SUM(G42:K42)</f>
        <v>227250</v>
      </c>
      <c r="M42" s="36">
        <f t="shared" ref="M42:M55" si="17">E42+F42</f>
        <v>815000</v>
      </c>
      <c r="N42" s="36">
        <f t="shared" ref="N42:N55" si="18">L42-E42-F42</f>
        <v>-587750</v>
      </c>
      <c r="O42" s="37">
        <f t="shared" ref="O42:O55" si="19">D42+H42+J42-E42-F42</f>
        <v>1826250</v>
      </c>
      <c r="XET42" s="11"/>
      <c r="XEU42" s="11"/>
      <c r="XEV42" s="11"/>
      <c r="XEW42" s="11"/>
      <c r="XEX42" s="11"/>
      <c r="XEY42" s="11"/>
      <c r="XEZ42" s="11"/>
      <c r="XFA42" s="11"/>
      <c r="XFB42" s="11"/>
    </row>
    <row r="43" s="3" customFormat="1" customHeight="1" spans="1:16382">
      <c r="A43" s="19">
        <v>39</v>
      </c>
      <c r="B43" s="19" t="s">
        <v>57</v>
      </c>
      <c r="C43" s="19">
        <v>420</v>
      </c>
      <c r="D43" s="20">
        <v>2639000</v>
      </c>
      <c r="E43" s="21"/>
      <c r="F43" s="21">
        <f>25000+175000+100000+100000</f>
        <v>400000</v>
      </c>
      <c r="G43" s="22">
        <f t="shared" si="14"/>
        <v>0</v>
      </c>
      <c r="H43" s="22">
        <f t="shared" si="12"/>
        <v>0</v>
      </c>
      <c r="I43" s="22">
        <v>1454000</v>
      </c>
      <c r="J43" s="22">
        <f t="shared" si="15"/>
        <v>14540</v>
      </c>
      <c r="K43" s="22">
        <v>0</v>
      </c>
      <c r="L43" s="36">
        <f t="shared" si="16"/>
        <v>1468540</v>
      </c>
      <c r="M43" s="36">
        <f t="shared" si="17"/>
        <v>400000</v>
      </c>
      <c r="N43" s="36">
        <f t="shared" si="18"/>
        <v>1068540</v>
      </c>
      <c r="O43" s="37">
        <f t="shared" si="19"/>
        <v>2253540</v>
      </c>
      <c r="XET43" s="11"/>
      <c r="XEU43" s="11"/>
      <c r="XEV43" s="11"/>
      <c r="XEW43" s="11"/>
      <c r="XEX43" s="11"/>
      <c r="XEY43" s="11"/>
      <c r="XEZ43" s="11"/>
      <c r="XFA43" s="11"/>
      <c r="XFB43" s="11"/>
    </row>
    <row r="44" s="3" customFormat="1" customHeight="1" spans="1:16382">
      <c r="A44" s="19">
        <v>40</v>
      </c>
      <c r="B44" s="19" t="s">
        <v>58</v>
      </c>
      <c r="C44" s="19">
        <v>421</v>
      </c>
      <c r="D44" s="20">
        <v>2639000</v>
      </c>
      <c r="E44" s="21"/>
      <c r="F44" s="21">
        <f>25000+200000</f>
        <v>225000</v>
      </c>
      <c r="G44" s="22">
        <f t="shared" si="14"/>
        <v>0</v>
      </c>
      <c r="H44" s="22">
        <f t="shared" si="12"/>
        <v>0</v>
      </c>
      <c r="I44" s="22">
        <v>1454000</v>
      </c>
      <c r="J44" s="22">
        <f t="shared" si="15"/>
        <v>14540</v>
      </c>
      <c r="K44" s="22">
        <v>0</v>
      </c>
      <c r="L44" s="36">
        <f t="shared" si="16"/>
        <v>1468540</v>
      </c>
      <c r="M44" s="36">
        <f t="shared" si="17"/>
        <v>225000</v>
      </c>
      <c r="N44" s="36">
        <f t="shared" si="18"/>
        <v>1243540</v>
      </c>
      <c r="O44" s="37">
        <f t="shared" si="19"/>
        <v>2428540</v>
      </c>
      <c r="XET44" s="11"/>
      <c r="XEU44" s="11"/>
      <c r="XEV44" s="11"/>
      <c r="XEW44" s="11"/>
      <c r="XEX44" s="11"/>
      <c r="XEY44" s="11"/>
      <c r="XEZ44" s="11"/>
      <c r="XFA44" s="11"/>
      <c r="XFB44" s="11"/>
    </row>
    <row r="45" s="3" customFormat="1" customHeight="1" spans="1:16382">
      <c r="A45" s="19">
        <v>41</v>
      </c>
      <c r="B45" s="19" t="s">
        <v>20</v>
      </c>
      <c r="C45" s="19">
        <v>422</v>
      </c>
      <c r="D45" s="20">
        <v>2579000</v>
      </c>
      <c r="E45" s="21">
        <f>25000+200000+200000+200000+200000-200000+200000</f>
        <v>825000</v>
      </c>
      <c r="F45" s="21">
        <v>0</v>
      </c>
      <c r="G45" s="22">
        <f>606000</f>
        <v>606000</v>
      </c>
      <c r="H45" s="22">
        <f t="shared" si="12"/>
        <v>6060</v>
      </c>
      <c r="I45" s="22">
        <v>566000</v>
      </c>
      <c r="J45" s="22">
        <f t="shared" si="15"/>
        <v>5660</v>
      </c>
      <c r="K45" s="22">
        <v>0</v>
      </c>
      <c r="L45" s="36">
        <f t="shared" si="16"/>
        <v>1183720</v>
      </c>
      <c r="M45" s="36">
        <f t="shared" si="17"/>
        <v>825000</v>
      </c>
      <c r="N45" s="36">
        <f t="shared" si="18"/>
        <v>358720</v>
      </c>
      <c r="O45" s="37">
        <f t="shared" si="19"/>
        <v>1765720</v>
      </c>
      <c r="XET45" s="11"/>
      <c r="XEU45" s="11"/>
      <c r="XEV45" s="11"/>
      <c r="XEW45" s="11"/>
      <c r="XEX45" s="11"/>
      <c r="XEY45" s="11"/>
      <c r="XEZ45" s="11"/>
      <c r="XFA45" s="11"/>
      <c r="XFB45" s="11"/>
    </row>
    <row r="46" s="3" customFormat="1" customHeight="1" spans="1:16382">
      <c r="A46" s="19">
        <v>42</v>
      </c>
      <c r="B46" s="19" t="s">
        <v>59</v>
      </c>
      <c r="C46" s="19">
        <v>501</v>
      </c>
      <c r="D46" s="20">
        <v>2540000</v>
      </c>
      <c r="E46" s="21">
        <v>0</v>
      </c>
      <c r="F46" s="21">
        <f>25000+100000+50000+115000+526000+499000</f>
        <v>1315000</v>
      </c>
      <c r="G46" s="22">
        <v>0</v>
      </c>
      <c r="H46" s="22">
        <f t="shared" si="12"/>
        <v>0</v>
      </c>
      <c r="I46" s="22">
        <f>225000+1258000</f>
        <v>1483000</v>
      </c>
      <c r="J46" s="25">
        <f t="shared" si="15"/>
        <v>14830</v>
      </c>
      <c r="K46" s="22">
        <v>0</v>
      </c>
      <c r="L46" s="36">
        <f t="shared" si="16"/>
        <v>1497830</v>
      </c>
      <c r="M46" s="36">
        <f t="shared" si="17"/>
        <v>1315000</v>
      </c>
      <c r="N46" s="36">
        <f t="shared" si="18"/>
        <v>182830</v>
      </c>
      <c r="O46" s="37">
        <f t="shared" si="19"/>
        <v>1239830</v>
      </c>
      <c r="XET46" s="11"/>
      <c r="XEU46" s="11"/>
      <c r="XEV46" s="11"/>
      <c r="XEW46" s="11"/>
      <c r="XEX46" s="11"/>
      <c r="XEY46" s="11"/>
      <c r="XEZ46" s="11"/>
      <c r="XFA46" s="11"/>
      <c r="XFB46" s="11"/>
    </row>
    <row r="47" s="3" customFormat="1" customHeight="1" spans="1:16382">
      <c r="A47" s="19">
        <v>43</v>
      </c>
      <c r="B47" s="19" t="s">
        <v>60</v>
      </c>
      <c r="C47" s="19">
        <v>502</v>
      </c>
      <c r="D47" s="20">
        <v>2639000</v>
      </c>
      <c r="E47" s="21"/>
      <c r="F47" s="21">
        <f>25000+200000+65000+525000+505500</f>
        <v>1320500</v>
      </c>
      <c r="G47" s="22">
        <v>0</v>
      </c>
      <c r="H47" s="22">
        <f t="shared" si="12"/>
        <v>0</v>
      </c>
      <c r="I47" s="22">
        <f>225000+1229000</f>
        <v>1454000</v>
      </c>
      <c r="J47" s="22">
        <f t="shared" si="15"/>
        <v>14540</v>
      </c>
      <c r="K47" s="22">
        <v>0</v>
      </c>
      <c r="L47" s="36">
        <f t="shared" si="16"/>
        <v>1468540</v>
      </c>
      <c r="M47" s="36">
        <f t="shared" si="17"/>
        <v>1320500</v>
      </c>
      <c r="N47" s="36">
        <f t="shared" si="18"/>
        <v>148040</v>
      </c>
      <c r="O47" s="37">
        <f t="shared" si="19"/>
        <v>1333040</v>
      </c>
      <c r="XET47" s="11"/>
      <c r="XEU47" s="11"/>
      <c r="XEV47" s="11"/>
      <c r="XEW47" s="11"/>
      <c r="XEX47" s="11"/>
      <c r="XEY47" s="11"/>
      <c r="XEZ47" s="11"/>
      <c r="XFA47" s="11"/>
      <c r="XFB47" s="11"/>
    </row>
    <row r="48" s="3" customFormat="1" customHeight="1" spans="1:16382">
      <c r="A48" s="19">
        <v>44</v>
      </c>
      <c r="B48" s="19" t="s">
        <v>61</v>
      </c>
      <c r="C48" s="19">
        <v>504</v>
      </c>
      <c r="D48" s="20">
        <v>2639000</v>
      </c>
      <c r="E48" s="21"/>
      <c r="F48" s="21">
        <f>25000+200000+380000+210000</f>
        <v>815000</v>
      </c>
      <c r="G48" s="22">
        <v>0</v>
      </c>
      <c r="H48" s="22">
        <f t="shared" si="12"/>
        <v>0</v>
      </c>
      <c r="I48" s="22">
        <v>225000</v>
      </c>
      <c r="J48" s="22">
        <f t="shared" si="15"/>
        <v>2250</v>
      </c>
      <c r="K48" s="22">
        <f t="shared" ref="K48:K52" si="20">0</f>
        <v>0</v>
      </c>
      <c r="L48" s="36">
        <f t="shared" si="16"/>
        <v>227250</v>
      </c>
      <c r="M48" s="36">
        <f t="shared" si="17"/>
        <v>815000</v>
      </c>
      <c r="N48" s="36">
        <f t="shared" si="18"/>
        <v>-587750</v>
      </c>
      <c r="O48" s="37">
        <f t="shared" si="19"/>
        <v>1826250</v>
      </c>
      <c r="XET48" s="11"/>
      <c r="XEU48" s="11"/>
      <c r="XEV48" s="11"/>
      <c r="XEW48" s="11"/>
      <c r="XEX48" s="11"/>
      <c r="XEY48" s="11"/>
      <c r="XEZ48" s="11"/>
      <c r="XFA48" s="11"/>
      <c r="XFB48" s="11"/>
    </row>
    <row r="49" s="3" customFormat="1" customHeight="1" spans="1:16382">
      <c r="A49" s="19">
        <v>45</v>
      </c>
      <c r="B49" s="19" t="s">
        <v>62</v>
      </c>
      <c r="C49" s="19">
        <v>506</v>
      </c>
      <c r="D49" s="20">
        <v>2639000</v>
      </c>
      <c r="E49" s="21"/>
      <c r="F49" s="21">
        <f>25000+200000+114000+476000</f>
        <v>815000</v>
      </c>
      <c r="G49" s="22"/>
      <c r="H49" s="22">
        <f t="shared" si="12"/>
        <v>0</v>
      </c>
      <c r="I49" s="22">
        <v>225000</v>
      </c>
      <c r="J49" s="22">
        <f t="shared" si="15"/>
        <v>2250</v>
      </c>
      <c r="K49" s="22">
        <f t="shared" si="20"/>
        <v>0</v>
      </c>
      <c r="L49" s="36">
        <f t="shared" si="16"/>
        <v>227250</v>
      </c>
      <c r="M49" s="36">
        <f t="shared" si="17"/>
        <v>815000</v>
      </c>
      <c r="N49" s="36">
        <f t="shared" si="18"/>
        <v>-587750</v>
      </c>
      <c r="O49" s="37">
        <f t="shared" si="19"/>
        <v>1826250</v>
      </c>
      <c r="XET49" s="11"/>
      <c r="XEU49" s="11"/>
      <c r="XEV49" s="11"/>
      <c r="XEW49" s="11"/>
      <c r="XEX49" s="11"/>
      <c r="XEY49" s="11"/>
      <c r="XEZ49" s="11"/>
      <c r="XFA49" s="11"/>
      <c r="XFB49" s="11"/>
    </row>
    <row r="50" s="3" customFormat="1" customHeight="1" spans="1:16382">
      <c r="A50" s="19">
        <v>46</v>
      </c>
      <c r="B50" s="19" t="s">
        <v>63</v>
      </c>
      <c r="C50" s="19">
        <v>512</v>
      </c>
      <c r="D50" s="20">
        <v>2719000</v>
      </c>
      <c r="E50" s="21"/>
      <c r="F50" s="21">
        <f>25000+200000+390000</f>
        <v>615000</v>
      </c>
      <c r="G50" s="22"/>
      <c r="H50" s="22">
        <f t="shared" si="12"/>
        <v>0</v>
      </c>
      <c r="I50" s="22">
        <f>0</f>
        <v>0</v>
      </c>
      <c r="J50" s="22">
        <f t="shared" si="15"/>
        <v>0</v>
      </c>
      <c r="K50" s="22">
        <f t="shared" si="20"/>
        <v>0</v>
      </c>
      <c r="L50" s="36">
        <f t="shared" si="16"/>
        <v>0</v>
      </c>
      <c r="M50" s="36">
        <f t="shared" si="17"/>
        <v>615000</v>
      </c>
      <c r="N50" s="36">
        <f t="shared" si="18"/>
        <v>-615000</v>
      </c>
      <c r="O50" s="37">
        <f t="shared" si="19"/>
        <v>2104000</v>
      </c>
      <c r="XET50" s="11"/>
      <c r="XEU50" s="11"/>
      <c r="XEV50" s="11"/>
      <c r="XEW50" s="11"/>
      <c r="XEX50" s="11"/>
      <c r="XEY50" s="11"/>
      <c r="XEZ50" s="11"/>
      <c r="XFA50" s="11"/>
      <c r="XFB50" s="11"/>
    </row>
    <row r="51" s="3" customFormat="1" customHeight="1" spans="1:16382">
      <c r="A51" s="19">
        <v>47</v>
      </c>
      <c r="B51" s="19" t="s">
        <v>64</v>
      </c>
      <c r="C51" s="19">
        <v>518</v>
      </c>
      <c r="D51" s="20">
        <v>2639000</v>
      </c>
      <c r="E51" s="21"/>
      <c r="F51" s="21">
        <f>25000+200000+114000+476000</f>
        <v>815000</v>
      </c>
      <c r="G51" s="22"/>
      <c r="H51" s="22">
        <f t="shared" si="12"/>
        <v>0</v>
      </c>
      <c r="I51" s="22">
        <v>225000</v>
      </c>
      <c r="J51" s="22">
        <f t="shared" si="15"/>
        <v>2250</v>
      </c>
      <c r="K51" s="22">
        <f t="shared" si="20"/>
        <v>0</v>
      </c>
      <c r="L51" s="36">
        <f t="shared" si="16"/>
        <v>227250</v>
      </c>
      <c r="M51" s="36">
        <f t="shared" si="17"/>
        <v>815000</v>
      </c>
      <c r="N51" s="36">
        <f t="shared" si="18"/>
        <v>-587750</v>
      </c>
      <c r="O51" s="37">
        <f t="shared" si="19"/>
        <v>1826250</v>
      </c>
      <c r="XET51" s="11"/>
      <c r="XEU51" s="11"/>
      <c r="XEV51" s="11"/>
      <c r="XEW51" s="11"/>
      <c r="XEX51" s="11"/>
      <c r="XEY51" s="11"/>
      <c r="XEZ51" s="11"/>
      <c r="XFA51" s="11"/>
      <c r="XFB51" s="11"/>
    </row>
    <row r="52" s="3" customFormat="1" customHeight="1" spans="1:16382">
      <c r="A52" s="19">
        <v>48</v>
      </c>
      <c r="B52" s="19" t="s">
        <v>65</v>
      </c>
      <c r="C52" s="19">
        <v>513</v>
      </c>
      <c r="D52" s="20">
        <v>2719000</v>
      </c>
      <c r="E52" s="21"/>
      <c r="F52" s="21">
        <f>25000+200000+390000</f>
        <v>615000</v>
      </c>
      <c r="G52" s="22"/>
      <c r="H52" s="22"/>
      <c r="I52" s="22"/>
      <c r="J52" s="22">
        <f t="shared" si="15"/>
        <v>0</v>
      </c>
      <c r="K52" s="22">
        <f t="shared" si="20"/>
        <v>0</v>
      </c>
      <c r="L52" s="36">
        <f t="shared" si="16"/>
        <v>0</v>
      </c>
      <c r="M52" s="36">
        <f t="shared" si="17"/>
        <v>615000</v>
      </c>
      <c r="N52" s="36">
        <f t="shared" si="18"/>
        <v>-615000</v>
      </c>
      <c r="O52" s="37">
        <f t="shared" si="19"/>
        <v>2104000</v>
      </c>
      <c r="XET52" s="11"/>
      <c r="XEU52" s="11"/>
      <c r="XEV52" s="11"/>
      <c r="XEW52" s="11"/>
      <c r="XEX52" s="11"/>
      <c r="XEY52" s="11"/>
      <c r="XEZ52" s="11"/>
      <c r="XFA52" s="11"/>
      <c r="XFB52" s="11"/>
    </row>
    <row r="53" s="3" customFormat="1" customHeight="1" spans="1:16382">
      <c r="A53" s="19">
        <v>49</v>
      </c>
      <c r="B53" s="19" t="s">
        <v>66</v>
      </c>
      <c r="C53" s="19">
        <v>520</v>
      </c>
      <c r="D53" s="20">
        <v>2600000</v>
      </c>
      <c r="E53" s="21">
        <v>0</v>
      </c>
      <c r="F53" s="21">
        <f>25000+200000+35000+555000+533500</f>
        <v>1348500</v>
      </c>
      <c r="G53" s="22">
        <v>0</v>
      </c>
      <c r="H53" s="22">
        <f t="shared" ref="H53:H55" si="21">G53*1%</f>
        <v>0</v>
      </c>
      <c r="I53" s="22">
        <f>225000+1229000</f>
        <v>1454000</v>
      </c>
      <c r="J53" s="22">
        <f t="shared" si="15"/>
        <v>14540</v>
      </c>
      <c r="K53" s="22">
        <v>0</v>
      </c>
      <c r="L53" s="36">
        <f t="shared" si="16"/>
        <v>1468540</v>
      </c>
      <c r="M53" s="36">
        <f t="shared" si="17"/>
        <v>1348500</v>
      </c>
      <c r="N53" s="36">
        <f t="shared" si="18"/>
        <v>120040</v>
      </c>
      <c r="O53" s="37">
        <f t="shared" si="19"/>
        <v>1266040</v>
      </c>
      <c r="XET53" s="11"/>
      <c r="XEU53" s="11"/>
      <c r="XEV53" s="11"/>
      <c r="XEW53" s="11"/>
      <c r="XEX53" s="11"/>
      <c r="XEY53" s="11"/>
      <c r="XEZ53" s="11"/>
      <c r="XFA53" s="11"/>
      <c r="XFB53" s="11"/>
    </row>
    <row r="54" s="3" customFormat="1" customHeight="1" spans="1:16382">
      <c r="A54" s="19">
        <v>50</v>
      </c>
      <c r="B54" s="19" t="s">
        <v>67</v>
      </c>
      <c r="C54" s="19">
        <v>521</v>
      </c>
      <c r="D54" s="20">
        <v>2639000</v>
      </c>
      <c r="E54" s="21"/>
      <c r="F54" s="21">
        <f>25000+200000</f>
        <v>225000</v>
      </c>
      <c r="G54" s="22">
        <v>0</v>
      </c>
      <c r="H54" s="22">
        <f t="shared" si="21"/>
        <v>0</v>
      </c>
      <c r="I54" s="22">
        <f>225000+1229000</f>
        <v>1454000</v>
      </c>
      <c r="J54" s="22">
        <f t="shared" si="15"/>
        <v>14540</v>
      </c>
      <c r="K54" s="22">
        <f>0</f>
        <v>0</v>
      </c>
      <c r="L54" s="36">
        <f t="shared" si="16"/>
        <v>1468540</v>
      </c>
      <c r="M54" s="36">
        <f t="shared" si="17"/>
        <v>225000</v>
      </c>
      <c r="N54" s="36">
        <f t="shared" si="18"/>
        <v>1243540</v>
      </c>
      <c r="O54" s="37">
        <f t="shared" si="19"/>
        <v>2428540</v>
      </c>
      <c r="XET54" s="11"/>
      <c r="XEU54" s="11"/>
      <c r="XEV54" s="11"/>
      <c r="XEW54" s="11"/>
      <c r="XEX54" s="11"/>
      <c r="XEY54" s="11"/>
      <c r="XEZ54" s="11"/>
      <c r="XFA54" s="11"/>
      <c r="XFB54" s="11"/>
    </row>
    <row r="55" s="3" customFormat="1" customHeight="1" spans="1:16382">
      <c r="A55" s="19">
        <v>51</v>
      </c>
      <c r="B55" s="19" t="s">
        <v>68</v>
      </c>
      <c r="C55" s="19">
        <v>522</v>
      </c>
      <c r="D55" s="20">
        <v>2600000</v>
      </c>
      <c r="E55" s="21">
        <v>0</v>
      </c>
      <c r="F55" s="21">
        <f>25000+1000+199000+65000+525000+500000</f>
        <v>1315000</v>
      </c>
      <c r="G55" s="22">
        <v>0</v>
      </c>
      <c r="H55" s="22">
        <f t="shared" si="21"/>
        <v>0</v>
      </c>
      <c r="I55" s="22">
        <f>225000+1229000</f>
        <v>1454000</v>
      </c>
      <c r="J55" s="22">
        <f t="shared" si="15"/>
        <v>14540</v>
      </c>
      <c r="K55" s="22">
        <v>0</v>
      </c>
      <c r="L55" s="36">
        <f t="shared" si="16"/>
        <v>1468540</v>
      </c>
      <c r="M55" s="36">
        <f t="shared" si="17"/>
        <v>1315000</v>
      </c>
      <c r="N55" s="36">
        <f t="shared" si="18"/>
        <v>153540</v>
      </c>
      <c r="O55" s="37">
        <f t="shared" si="19"/>
        <v>1299540</v>
      </c>
      <c r="XET55" s="11"/>
      <c r="XEU55" s="11"/>
      <c r="XEV55" s="11"/>
      <c r="XEW55" s="11"/>
      <c r="XEX55" s="11"/>
      <c r="XEY55" s="11"/>
      <c r="XEZ55" s="11"/>
      <c r="XFA55" s="11"/>
      <c r="XFB55" s="11"/>
    </row>
    <row r="56" s="5" customFormat="1" customHeight="1" spans="1:16382">
      <c r="A56" s="29"/>
      <c r="B56" s="30" t="s">
        <v>24</v>
      </c>
      <c r="C56" s="30"/>
      <c r="D56" s="31">
        <f t="shared" ref="D56:O56" si="22">SUM(D5:D55)</f>
        <v>130624000</v>
      </c>
      <c r="E56" s="31">
        <f t="shared" si="22"/>
        <v>8696000</v>
      </c>
      <c r="F56" s="31">
        <f t="shared" si="22"/>
        <v>41973520</v>
      </c>
      <c r="G56" s="31">
        <f t="shared" si="22"/>
        <v>8702000</v>
      </c>
      <c r="H56" s="31">
        <f t="shared" si="22"/>
        <v>87020</v>
      </c>
      <c r="I56" s="31">
        <f t="shared" si="22"/>
        <v>33750000</v>
      </c>
      <c r="J56" s="31">
        <f t="shared" si="22"/>
        <v>337500</v>
      </c>
      <c r="K56" s="31">
        <f t="shared" si="22"/>
        <v>6200000</v>
      </c>
      <c r="L56" s="31">
        <f t="shared" si="22"/>
        <v>49076520</v>
      </c>
      <c r="M56" s="31">
        <f t="shared" si="22"/>
        <v>50669520</v>
      </c>
      <c r="N56" s="31">
        <f t="shared" si="22"/>
        <v>-1593000</v>
      </c>
      <c r="O56" s="31">
        <f t="shared" si="22"/>
        <v>75186250</v>
      </c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  <c r="AF56" s="40"/>
      <c r="AG56" s="40"/>
      <c r="AH56" s="40"/>
      <c r="AI56" s="40"/>
      <c r="AJ56" s="40"/>
      <c r="AK56" s="40"/>
      <c r="AL56" s="40"/>
      <c r="AM56" s="40"/>
      <c r="AN56" s="40"/>
      <c r="AO56" s="40"/>
      <c r="AP56" s="40"/>
      <c r="AQ56" s="40"/>
      <c r="AR56" s="40"/>
      <c r="AS56" s="40"/>
      <c r="AT56" s="40"/>
      <c r="AU56" s="40"/>
      <c r="AV56" s="40"/>
      <c r="AW56" s="40"/>
      <c r="AX56" s="40"/>
      <c r="AY56" s="40"/>
      <c r="AZ56" s="40"/>
      <c r="BA56" s="40"/>
      <c r="BB56" s="40"/>
      <c r="BC56" s="40"/>
      <c r="BD56" s="40"/>
      <c r="BE56" s="40"/>
      <c r="BF56" s="40"/>
      <c r="BG56" s="40"/>
      <c r="BH56" s="40"/>
      <c r="BI56" s="40"/>
      <c r="BJ56" s="40"/>
      <c r="BK56" s="40"/>
      <c r="BL56" s="40"/>
      <c r="BM56" s="40"/>
      <c r="BN56" s="40"/>
      <c r="BO56" s="40"/>
      <c r="BP56" s="40"/>
      <c r="BQ56" s="40"/>
      <c r="BR56" s="40"/>
      <c r="BS56" s="40"/>
      <c r="BT56" s="40"/>
      <c r="BU56" s="40"/>
      <c r="BV56" s="40"/>
      <c r="BW56" s="40"/>
      <c r="BX56" s="40"/>
      <c r="BY56" s="40"/>
      <c r="BZ56" s="40"/>
      <c r="CA56" s="40"/>
      <c r="CB56" s="40"/>
      <c r="CC56" s="40"/>
      <c r="CD56" s="40"/>
      <c r="CE56" s="40"/>
      <c r="CF56" s="40"/>
      <c r="CG56" s="40"/>
      <c r="CH56" s="40"/>
      <c r="CI56" s="40"/>
      <c r="CJ56" s="40"/>
      <c r="CK56" s="40"/>
      <c r="CL56" s="40"/>
      <c r="CM56" s="40"/>
      <c r="CN56" s="40"/>
      <c r="CO56" s="40"/>
      <c r="CP56" s="40"/>
      <c r="CQ56" s="40"/>
      <c r="CR56" s="40"/>
      <c r="CS56" s="40"/>
      <c r="CT56" s="40"/>
      <c r="CU56" s="40"/>
      <c r="CV56" s="40"/>
      <c r="CW56" s="40"/>
      <c r="CX56" s="40"/>
      <c r="CY56" s="40"/>
      <c r="CZ56" s="40"/>
      <c r="DA56" s="40"/>
      <c r="DB56" s="40"/>
      <c r="DC56" s="40"/>
      <c r="DD56" s="40"/>
      <c r="DE56" s="40"/>
      <c r="DF56" s="40"/>
      <c r="DG56" s="40"/>
      <c r="DH56" s="40"/>
      <c r="DI56" s="40"/>
      <c r="DJ56" s="40"/>
      <c r="DK56" s="40"/>
      <c r="DL56" s="40"/>
      <c r="DM56" s="40"/>
      <c r="DN56" s="40"/>
      <c r="DO56" s="40"/>
      <c r="DP56" s="40"/>
      <c r="DQ56" s="40"/>
      <c r="DR56" s="40"/>
      <c r="DS56" s="40"/>
      <c r="DT56" s="40"/>
      <c r="DU56" s="40"/>
      <c r="DV56" s="40"/>
      <c r="DW56" s="40"/>
      <c r="DX56" s="40"/>
      <c r="DY56" s="40"/>
      <c r="DZ56" s="40"/>
      <c r="EA56" s="40"/>
      <c r="EB56" s="40"/>
      <c r="EC56" s="40"/>
      <c r="ED56" s="40"/>
      <c r="EE56" s="40"/>
      <c r="EF56" s="40"/>
      <c r="EG56" s="40"/>
      <c r="EH56" s="40"/>
      <c r="EI56" s="40"/>
      <c r="EJ56" s="40"/>
      <c r="EK56" s="40"/>
      <c r="EL56" s="40"/>
      <c r="EM56" s="40"/>
      <c r="EN56" s="40"/>
      <c r="EO56" s="40"/>
      <c r="EP56" s="40"/>
      <c r="EQ56" s="40"/>
      <c r="ER56" s="40"/>
      <c r="ES56" s="40"/>
      <c r="ET56" s="40"/>
      <c r="EU56" s="40"/>
      <c r="EV56" s="40"/>
      <c r="EW56" s="40"/>
      <c r="EX56" s="40"/>
      <c r="EY56" s="40"/>
      <c r="EZ56" s="40"/>
      <c r="FA56" s="40"/>
      <c r="FB56" s="40"/>
      <c r="FC56" s="40"/>
      <c r="FD56" s="40"/>
      <c r="FE56" s="40"/>
      <c r="FF56" s="40"/>
      <c r="FG56" s="40"/>
      <c r="FH56" s="40"/>
      <c r="FI56" s="40"/>
      <c r="FJ56" s="40"/>
      <c r="FK56" s="40"/>
      <c r="FL56" s="40"/>
      <c r="FM56" s="40"/>
      <c r="FN56" s="40"/>
      <c r="FO56" s="40"/>
      <c r="FP56" s="40"/>
      <c r="FQ56" s="40"/>
      <c r="FR56" s="40"/>
      <c r="FS56" s="40"/>
      <c r="FT56" s="40"/>
      <c r="FU56" s="40"/>
      <c r="FV56" s="40"/>
      <c r="FW56" s="40"/>
      <c r="FX56" s="40"/>
      <c r="FY56" s="40"/>
      <c r="FZ56" s="40"/>
      <c r="GA56" s="40"/>
      <c r="GB56" s="40"/>
      <c r="GC56" s="40"/>
      <c r="GD56" s="40"/>
      <c r="GE56" s="40"/>
      <c r="GF56" s="40"/>
      <c r="GG56" s="40"/>
      <c r="GH56" s="40"/>
      <c r="GI56" s="40"/>
      <c r="GJ56" s="40"/>
      <c r="GK56" s="40"/>
      <c r="GL56" s="40"/>
      <c r="GM56" s="40"/>
      <c r="GN56" s="40"/>
      <c r="GO56" s="40"/>
      <c r="GP56" s="40"/>
      <c r="GQ56" s="40"/>
      <c r="GR56" s="40"/>
      <c r="GS56" s="40"/>
      <c r="GT56" s="40"/>
      <c r="GU56" s="40"/>
      <c r="GV56" s="40"/>
      <c r="GW56" s="40"/>
      <c r="GX56" s="40"/>
      <c r="GY56" s="40"/>
      <c r="GZ56" s="40"/>
      <c r="HA56" s="40"/>
      <c r="HB56" s="40"/>
      <c r="HC56" s="40"/>
      <c r="HD56" s="40"/>
      <c r="HE56" s="40"/>
      <c r="HF56" s="40"/>
      <c r="HG56" s="40"/>
      <c r="HH56" s="40"/>
      <c r="HI56" s="40"/>
      <c r="HJ56" s="40"/>
      <c r="HK56" s="40"/>
      <c r="HL56" s="40"/>
      <c r="HM56" s="40"/>
      <c r="HN56" s="40"/>
      <c r="HO56" s="40"/>
      <c r="HP56" s="40"/>
      <c r="HQ56" s="40"/>
      <c r="HR56" s="40"/>
      <c r="HS56" s="40"/>
      <c r="HT56" s="40"/>
      <c r="HU56" s="40"/>
      <c r="HV56" s="40"/>
      <c r="HW56" s="40"/>
      <c r="HX56" s="40"/>
      <c r="HY56" s="40"/>
      <c r="HZ56" s="40"/>
      <c r="IA56" s="40"/>
      <c r="IB56" s="40"/>
      <c r="IC56" s="40"/>
      <c r="ID56" s="40"/>
      <c r="IE56" s="40"/>
      <c r="IF56" s="40"/>
      <c r="IG56" s="40"/>
      <c r="IH56" s="40"/>
      <c r="II56" s="40"/>
      <c r="IJ56" s="40"/>
      <c r="IK56" s="40"/>
      <c r="IL56" s="40"/>
      <c r="IM56" s="40"/>
      <c r="IN56" s="40"/>
      <c r="IO56" s="40"/>
      <c r="IP56" s="40"/>
      <c r="IQ56" s="40"/>
      <c r="IR56" s="40"/>
      <c r="IS56" s="40"/>
      <c r="IT56" s="40"/>
      <c r="IU56" s="40"/>
      <c r="IV56" s="40"/>
      <c r="IW56" s="40"/>
      <c r="IX56" s="40"/>
      <c r="IY56" s="40"/>
      <c r="IZ56" s="40"/>
      <c r="JA56" s="40"/>
      <c r="JB56" s="40"/>
      <c r="JC56" s="40"/>
      <c r="JD56" s="40"/>
      <c r="JE56" s="40"/>
      <c r="JF56" s="40"/>
      <c r="JG56" s="40"/>
      <c r="JH56" s="40"/>
      <c r="JI56" s="40"/>
      <c r="JJ56" s="40"/>
      <c r="JK56" s="40"/>
      <c r="JL56" s="40"/>
      <c r="JM56" s="40"/>
      <c r="JN56" s="40"/>
      <c r="JO56" s="40"/>
      <c r="JP56" s="40"/>
      <c r="JQ56" s="40"/>
      <c r="JR56" s="40"/>
      <c r="JS56" s="40"/>
      <c r="JT56" s="40"/>
      <c r="JU56" s="40"/>
      <c r="JV56" s="40"/>
      <c r="JW56" s="40"/>
      <c r="JX56" s="40"/>
      <c r="JY56" s="40"/>
      <c r="JZ56" s="40"/>
      <c r="KA56" s="40"/>
      <c r="KB56" s="40"/>
      <c r="KC56" s="40"/>
      <c r="KD56" s="40"/>
      <c r="KE56" s="40"/>
      <c r="KF56" s="40"/>
      <c r="KG56" s="40"/>
      <c r="KH56" s="40"/>
      <c r="KI56" s="40"/>
      <c r="KJ56" s="40"/>
      <c r="KK56" s="40"/>
      <c r="KL56" s="40"/>
      <c r="KM56" s="40"/>
      <c r="KN56" s="40"/>
      <c r="KO56" s="40"/>
      <c r="KP56" s="40"/>
      <c r="KQ56" s="40"/>
      <c r="KR56" s="40"/>
      <c r="KS56" s="40"/>
      <c r="KT56" s="40"/>
      <c r="KU56" s="40"/>
      <c r="KV56" s="40"/>
      <c r="KW56" s="40"/>
      <c r="KX56" s="40"/>
      <c r="KY56" s="40"/>
      <c r="KZ56" s="40"/>
      <c r="LA56" s="40"/>
      <c r="LB56" s="40"/>
      <c r="LC56" s="40"/>
      <c r="LD56" s="40"/>
      <c r="LE56" s="40"/>
      <c r="LF56" s="40"/>
      <c r="LG56" s="40"/>
      <c r="LH56" s="40"/>
      <c r="LI56" s="40"/>
      <c r="LJ56" s="40"/>
      <c r="LK56" s="40"/>
      <c r="LL56" s="40"/>
      <c r="LM56" s="40"/>
      <c r="LN56" s="40"/>
      <c r="LO56" s="40"/>
      <c r="LP56" s="40"/>
      <c r="LQ56" s="40"/>
      <c r="LR56" s="40"/>
      <c r="LS56" s="40"/>
      <c r="LT56" s="40"/>
      <c r="LU56" s="40"/>
      <c r="LV56" s="40"/>
      <c r="LW56" s="40"/>
      <c r="LX56" s="40"/>
      <c r="LY56" s="40"/>
      <c r="LZ56" s="40"/>
      <c r="MA56" s="40"/>
      <c r="MB56" s="40"/>
      <c r="MC56" s="40"/>
      <c r="MD56" s="40"/>
      <c r="ME56" s="40"/>
      <c r="MF56" s="40"/>
      <c r="MG56" s="40"/>
      <c r="MH56" s="40"/>
      <c r="MI56" s="40"/>
      <c r="MJ56" s="40"/>
      <c r="MK56" s="40"/>
      <c r="ML56" s="40"/>
      <c r="MM56" s="40"/>
      <c r="MN56" s="40"/>
      <c r="MO56" s="40"/>
      <c r="MP56" s="40"/>
      <c r="MQ56" s="40"/>
      <c r="MR56" s="40"/>
      <c r="MS56" s="40"/>
      <c r="MT56" s="40"/>
      <c r="MU56" s="40"/>
      <c r="MV56" s="40"/>
      <c r="MW56" s="40"/>
      <c r="MX56" s="40"/>
      <c r="MY56" s="40"/>
      <c r="MZ56" s="40"/>
      <c r="NA56" s="40"/>
      <c r="NB56" s="40"/>
      <c r="NC56" s="40"/>
      <c r="ND56" s="40"/>
      <c r="NE56" s="40"/>
      <c r="NF56" s="40"/>
      <c r="NG56" s="40"/>
      <c r="NH56" s="40"/>
      <c r="NI56" s="40"/>
      <c r="NJ56" s="40"/>
      <c r="NK56" s="40"/>
      <c r="NL56" s="40"/>
      <c r="NM56" s="40"/>
      <c r="NN56" s="40"/>
      <c r="NO56" s="40"/>
      <c r="NP56" s="40"/>
      <c r="NQ56" s="40"/>
      <c r="NR56" s="40"/>
      <c r="NS56" s="40"/>
      <c r="NT56" s="40"/>
      <c r="NU56" s="40"/>
      <c r="NV56" s="40"/>
      <c r="NW56" s="40"/>
      <c r="NX56" s="40"/>
      <c r="NY56" s="40"/>
      <c r="NZ56" s="40"/>
      <c r="OA56" s="40"/>
      <c r="OB56" s="40"/>
      <c r="OC56" s="40"/>
      <c r="OD56" s="40"/>
      <c r="OE56" s="40"/>
      <c r="OF56" s="40"/>
      <c r="OG56" s="40"/>
      <c r="OH56" s="40"/>
      <c r="OI56" s="40"/>
      <c r="OJ56" s="40"/>
      <c r="OK56" s="40"/>
      <c r="OL56" s="40"/>
      <c r="OM56" s="40"/>
      <c r="ON56" s="40"/>
      <c r="OO56" s="40"/>
      <c r="OP56" s="40"/>
      <c r="OQ56" s="40"/>
      <c r="OR56" s="40"/>
      <c r="OS56" s="40"/>
      <c r="OT56" s="40"/>
      <c r="OU56" s="40"/>
      <c r="OV56" s="40"/>
      <c r="OW56" s="40"/>
      <c r="OX56" s="40"/>
      <c r="OY56" s="40"/>
      <c r="OZ56" s="40"/>
      <c r="PA56" s="40"/>
      <c r="PB56" s="40"/>
      <c r="PC56" s="40"/>
      <c r="PD56" s="40"/>
      <c r="PE56" s="40"/>
      <c r="PF56" s="40"/>
      <c r="PG56" s="40"/>
      <c r="PH56" s="40"/>
      <c r="PI56" s="40"/>
      <c r="PJ56" s="40"/>
      <c r="PK56" s="40"/>
      <c r="PL56" s="40"/>
      <c r="PM56" s="40"/>
      <c r="PN56" s="40"/>
      <c r="PO56" s="40"/>
      <c r="PP56" s="40"/>
      <c r="PQ56" s="40"/>
      <c r="PR56" s="40"/>
      <c r="PS56" s="40"/>
      <c r="PT56" s="40"/>
      <c r="PU56" s="40"/>
      <c r="PV56" s="40"/>
      <c r="PW56" s="40"/>
      <c r="PX56" s="40"/>
      <c r="PY56" s="40"/>
      <c r="PZ56" s="40"/>
      <c r="QA56" s="40"/>
      <c r="QB56" s="40"/>
      <c r="QC56" s="40"/>
      <c r="QD56" s="40"/>
      <c r="QE56" s="40"/>
      <c r="QF56" s="40"/>
      <c r="QG56" s="40"/>
      <c r="QH56" s="40"/>
      <c r="QI56" s="40"/>
      <c r="QJ56" s="40"/>
      <c r="QK56" s="40"/>
      <c r="QL56" s="40"/>
      <c r="QM56" s="40"/>
      <c r="QN56" s="40"/>
      <c r="QO56" s="40"/>
      <c r="QP56" s="40"/>
      <c r="QQ56" s="40"/>
      <c r="QR56" s="40"/>
      <c r="QS56" s="40"/>
      <c r="QT56" s="40"/>
      <c r="QU56" s="40"/>
      <c r="QV56" s="40"/>
      <c r="QW56" s="40"/>
      <c r="QX56" s="40"/>
      <c r="QY56" s="40"/>
      <c r="QZ56" s="40"/>
      <c r="RA56" s="40"/>
      <c r="RB56" s="40"/>
      <c r="RC56" s="40"/>
      <c r="RD56" s="40"/>
      <c r="RE56" s="40"/>
      <c r="RF56" s="40"/>
      <c r="RG56" s="40"/>
      <c r="RH56" s="40"/>
      <c r="RI56" s="40"/>
      <c r="RJ56" s="40"/>
      <c r="RK56" s="40"/>
      <c r="RL56" s="40"/>
      <c r="RM56" s="40"/>
      <c r="RN56" s="40"/>
      <c r="RO56" s="40"/>
      <c r="RP56" s="40"/>
      <c r="RQ56" s="40"/>
      <c r="RR56" s="40"/>
      <c r="RS56" s="40"/>
      <c r="RT56" s="40"/>
      <c r="RU56" s="40"/>
      <c r="RV56" s="40"/>
      <c r="RW56" s="40"/>
      <c r="RX56" s="40"/>
      <c r="RY56" s="40"/>
      <c r="RZ56" s="40"/>
      <c r="SA56" s="40"/>
      <c r="SB56" s="40"/>
      <c r="SC56" s="40"/>
      <c r="SD56" s="40"/>
      <c r="SE56" s="40"/>
      <c r="SF56" s="40"/>
      <c r="SG56" s="40"/>
      <c r="SH56" s="40"/>
      <c r="SI56" s="40"/>
      <c r="SJ56" s="40"/>
      <c r="SK56" s="40"/>
      <c r="SL56" s="40"/>
      <c r="SM56" s="40"/>
      <c r="SN56" s="40"/>
      <c r="SO56" s="40"/>
      <c r="SP56" s="40"/>
      <c r="SQ56" s="40"/>
      <c r="SR56" s="40"/>
      <c r="SS56" s="40"/>
      <c r="ST56" s="40"/>
      <c r="SU56" s="40"/>
      <c r="SV56" s="40"/>
      <c r="SW56" s="40"/>
      <c r="SX56" s="40"/>
      <c r="SY56" s="40"/>
      <c r="SZ56" s="40"/>
      <c r="TA56" s="40"/>
      <c r="TB56" s="40"/>
      <c r="TC56" s="40"/>
      <c r="TD56" s="40"/>
      <c r="TE56" s="40"/>
      <c r="TF56" s="40"/>
      <c r="TG56" s="40"/>
      <c r="TH56" s="40"/>
      <c r="TI56" s="40"/>
      <c r="TJ56" s="40"/>
      <c r="TK56" s="40"/>
      <c r="TL56" s="40"/>
      <c r="TM56" s="40"/>
      <c r="TN56" s="40"/>
      <c r="TO56" s="40"/>
      <c r="TP56" s="40"/>
      <c r="TQ56" s="40"/>
      <c r="TR56" s="40"/>
      <c r="TS56" s="40"/>
      <c r="TT56" s="40"/>
      <c r="TU56" s="40"/>
      <c r="TV56" s="40"/>
      <c r="TW56" s="40"/>
      <c r="TX56" s="40"/>
      <c r="TY56" s="40"/>
      <c r="TZ56" s="40"/>
      <c r="UA56" s="40"/>
      <c r="UB56" s="40"/>
      <c r="UC56" s="40"/>
      <c r="UD56" s="40"/>
      <c r="UE56" s="40"/>
      <c r="UF56" s="40"/>
      <c r="UG56" s="40"/>
      <c r="UH56" s="40"/>
      <c r="UI56" s="40"/>
      <c r="UJ56" s="40"/>
      <c r="UK56" s="40"/>
      <c r="UL56" s="40"/>
      <c r="UM56" s="40"/>
      <c r="UN56" s="40"/>
      <c r="UO56" s="40"/>
      <c r="UP56" s="40"/>
      <c r="UQ56" s="40"/>
      <c r="UR56" s="40"/>
      <c r="US56" s="40"/>
      <c r="UT56" s="40"/>
      <c r="UU56" s="40"/>
      <c r="UV56" s="40"/>
      <c r="UW56" s="40"/>
      <c r="UX56" s="40"/>
      <c r="UY56" s="40"/>
      <c r="UZ56" s="40"/>
      <c r="VA56" s="40"/>
      <c r="VB56" s="40"/>
      <c r="VC56" s="40"/>
      <c r="VD56" s="40"/>
      <c r="VE56" s="40"/>
      <c r="VF56" s="40"/>
      <c r="VG56" s="40"/>
      <c r="VH56" s="40"/>
      <c r="VI56" s="40"/>
      <c r="VJ56" s="40"/>
      <c r="VK56" s="40"/>
      <c r="VL56" s="40"/>
      <c r="VM56" s="40"/>
      <c r="VN56" s="40"/>
      <c r="VO56" s="40"/>
      <c r="VP56" s="40"/>
      <c r="VQ56" s="40"/>
      <c r="VR56" s="40"/>
      <c r="VS56" s="40"/>
      <c r="VT56" s="40"/>
      <c r="VU56" s="40"/>
      <c r="VV56" s="40"/>
      <c r="VW56" s="40"/>
      <c r="VX56" s="40"/>
      <c r="VY56" s="40"/>
      <c r="VZ56" s="40"/>
      <c r="WA56" s="40"/>
      <c r="WB56" s="40"/>
      <c r="WC56" s="40"/>
      <c r="WD56" s="40"/>
      <c r="WE56" s="40"/>
      <c r="WF56" s="40"/>
      <c r="WG56" s="40"/>
      <c r="WH56" s="40"/>
      <c r="WI56" s="40"/>
      <c r="WJ56" s="40"/>
      <c r="WK56" s="40"/>
      <c r="WL56" s="40"/>
      <c r="WM56" s="40"/>
      <c r="WN56" s="40"/>
      <c r="WO56" s="40"/>
      <c r="WP56" s="40"/>
      <c r="WQ56" s="40"/>
      <c r="WR56" s="40"/>
      <c r="WS56" s="40"/>
      <c r="WT56" s="40"/>
      <c r="WU56" s="40"/>
      <c r="WV56" s="40"/>
      <c r="WW56" s="40"/>
      <c r="WX56" s="40"/>
      <c r="WY56" s="40"/>
      <c r="WZ56" s="40"/>
      <c r="XA56" s="40"/>
      <c r="XB56" s="40"/>
      <c r="XC56" s="40"/>
      <c r="XD56" s="40"/>
      <c r="XE56" s="40"/>
      <c r="XF56" s="40"/>
      <c r="XG56" s="40"/>
      <c r="XH56" s="40"/>
      <c r="XI56" s="40"/>
      <c r="XJ56" s="40"/>
      <c r="XK56" s="40"/>
      <c r="XL56" s="40"/>
      <c r="XM56" s="40"/>
      <c r="XN56" s="40"/>
      <c r="XO56" s="40"/>
      <c r="XP56" s="40"/>
      <c r="XQ56" s="40"/>
      <c r="XR56" s="40"/>
      <c r="XS56" s="40"/>
      <c r="XT56" s="40"/>
      <c r="XU56" s="40"/>
      <c r="XV56" s="40"/>
      <c r="XW56" s="40"/>
      <c r="XX56" s="40"/>
      <c r="XY56" s="40"/>
      <c r="XZ56" s="40"/>
      <c r="YA56" s="40"/>
      <c r="YB56" s="40"/>
      <c r="YC56" s="40"/>
      <c r="YD56" s="40"/>
      <c r="YE56" s="40"/>
      <c r="YF56" s="40"/>
      <c r="YG56" s="40"/>
      <c r="YH56" s="40"/>
      <c r="YI56" s="40"/>
      <c r="YJ56" s="40"/>
      <c r="YK56" s="40"/>
      <c r="YL56" s="40"/>
      <c r="YM56" s="40"/>
      <c r="YN56" s="40"/>
      <c r="YO56" s="40"/>
      <c r="YP56" s="40"/>
      <c r="YQ56" s="40"/>
      <c r="YR56" s="40"/>
      <c r="YS56" s="40"/>
      <c r="YT56" s="40"/>
      <c r="YU56" s="40"/>
      <c r="YV56" s="40"/>
      <c r="YW56" s="40"/>
      <c r="YX56" s="40"/>
      <c r="YY56" s="40"/>
      <c r="YZ56" s="40"/>
      <c r="ZA56" s="40"/>
      <c r="ZB56" s="40"/>
      <c r="ZC56" s="40"/>
      <c r="ZD56" s="40"/>
      <c r="ZE56" s="40"/>
      <c r="ZF56" s="40"/>
      <c r="ZG56" s="40"/>
      <c r="ZH56" s="40"/>
      <c r="ZI56" s="40"/>
      <c r="ZJ56" s="40"/>
      <c r="ZK56" s="40"/>
      <c r="ZL56" s="40"/>
      <c r="ZM56" s="40"/>
      <c r="ZN56" s="40"/>
      <c r="ZO56" s="40"/>
      <c r="ZP56" s="40"/>
      <c r="ZQ56" s="40"/>
      <c r="ZR56" s="40"/>
      <c r="ZS56" s="40"/>
      <c r="ZT56" s="40"/>
      <c r="ZU56" s="40"/>
      <c r="ZV56" s="40"/>
      <c r="ZW56" s="40"/>
      <c r="ZX56" s="40"/>
      <c r="ZY56" s="40"/>
      <c r="ZZ56" s="40"/>
      <c r="AAA56" s="40"/>
      <c r="AAB56" s="40"/>
      <c r="AAC56" s="40"/>
      <c r="AAD56" s="40"/>
      <c r="AAE56" s="40"/>
      <c r="AAF56" s="40"/>
      <c r="AAG56" s="40"/>
      <c r="AAH56" s="40"/>
      <c r="AAI56" s="40"/>
      <c r="AAJ56" s="40"/>
      <c r="AAK56" s="40"/>
      <c r="AAL56" s="40"/>
      <c r="AAM56" s="40"/>
      <c r="AAN56" s="40"/>
      <c r="AAO56" s="40"/>
      <c r="AAP56" s="40"/>
      <c r="AAQ56" s="40"/>
      <c r="AAR56" s="40"/>
      <c r="AAS56" s="40"/>
      <c r="AAT56" s="40"/>
      <c r="AAU56" s="40"/>
      <c r="AAV56" s="40"/>
      <c r="AAW56" s="40"/>
      <c r="AAX56" s="40"/>
      <c r="AAY56" s="40"/>
      <c r="AAZ56" s="40"/>
      <c r="ABA56" s="40"/>
      <c r="ABB56" s="40"/>
      <c r="ABC56" s="40"/>
      <c r="ABD56" s="40"/>
      <c r="ABE56" s="40"/>
      <c r="ABF56" s="40"/>
      <c r="ABG56" s="40"/>
      <c r="ABH56" s="40"/>
      <c r="ABI56" s="40"/>
      <c r="ABJ56" s="40"/>
      <c r="ABK56" s="40"/>
      <c r="ABL56" s="40"/>
      <c r="ABM56" s="40"/>
      <c r="ABN56" s="40"/>
      <c r="ABO56" s="40"/>
      <c r="ABP56" s="40"/>
      <c r="ABQ56" s="40"/>
      <c r="ABR56" s="40"/>
      <c r="ABS56" s="40"/>
      <c r="ABT56" s="40"/>
      <c r="ABU56" s="40"/>
      <c r="ABV56" s="40"/>
      <c r="ABW56" s="40"/>
      <c r="ABX56" s="40"/>
      <c r="ABY56" s="40"/>
      <c r="ABZ56" s="40"/>
      <c r="ACA56" s="40"/>
      <c r="ACB56" s="40"/>
      <c r="ACC56" s="40"/>
      <c r="ACD56" s="40"/>
      <c r="ACE56" s="40"/>
      <c r="ACF56" s="40"/>
      <c r="ACG56" s="40"/>
      <c r="ACH56" s="40"/>
      <c r="ACI56" s="40"/>
      <c r="ACJ56" s="40"/>
      <c r="ACK56" s="40"/>
      <c r="ACL56" s="40"/>
      <c r="ACM56" s="40"/>
      <c r="ACN56" s="40"/>
      <c r="ACO56" s="40"/>
      <c r="ACP56" s="40"/>
      <c r="ACQ56" s="40"/>
      <c r="ACR56" s="40"/>
      <c r="ACS56" s="40"/>
      <c r="ACT56" s="40"/>
      <c r="ACU56" s="40"/>
      <c r="ACV56" s="40"/>
      <c r="ACW56" s="40"/>
      <c r="ACX56" s="40"/>
      <c r="ACY56" s="40"/>
      <c r="ACZ56" s="40"/>
      <c r="ADA56" s="40"/>
      <c r="ADB56" s="40"/>
      <c r="ADC56" s="40"/>
      <c r="ADD56" s="40"/>
      <c r="ADE56" s="40"/>
      <c r="ADF56" s="40"/>
      <c r="ADG56" s="40"/>
      <c r="ADH56" s="40"/>
      <c r="ADI56" s="40"/>
      <c r="ADJ56" s="40"/>
      <c r="ADK56" s="40"/>
      <c r="ADL56" s="40"/>
      <c r="ADM56" s="40"/>
      <c r="ADN56" s="40"/>
      <c r="ADO56" s="40"/>
      <c r="ADP56" s="40"/>
      <c r="ADQ56" s="40"/>
      <c r="ADR56" s="40"/>
      <c r="ADS56" s="40"/>
      <c r="ADT56" s="40"/>
      <c r="ADU56" s="40"/>
      <c r="ADV56" s="40"/>
      <c r="ADW56" s="40"/>
      <c r="ADX56" s="40"/>
      <c r="ADY56" s="40"/>
      <c r="ADZ56" s="40"/>
      <c r="AEA56" s="40"/>
      <c r="AEB56" s="40"/>
      <c r="AEC56" s="40"/>
      <c r="AED56" s="40"/>
      <c r="AEE56" s="40"/>
      <c r="AEF56" s="40"/>
      <c r="AEG56" s="40"/>
      <c r="AEH56" s="40"/>
      <c r="AEI56" s="40"/>
      <c r="AEJ56" s="40"/>
      <c r="AEK56" s="40"/>
      <c r="AEL56" s="40"/>
      <c r="AEM56" s="40"/>
      <c r="AEN56" s="40"/>
      <c r="AEO56" s="40"/>
      <c r="AEP56" s="40"/>
      <c r="AEQ56" s="40"/>
      <c r="AER56" s="40"/>
      <c r="AES56" s="40"/>
      <c r="AET56" s="40"/>
      <c r="AEU56" s="40"/>
      <c r="AEV56" s="40"/>
      <c r="AEW56" s="40"/>
      <c r="AEX56" s="40"/>
      <c r="AEY56" s="40"/>
      <c r="AEZ56" s="40"/>
      <c r="AFA56" s="40"/>
      <c r="AFB56" s="40"/>
      <c r="AFC56" s="40"/>
      <c r="AFD56" s="40"/>
      <c r="AFE56" s="40"/>
      <c r="AFF56" s="40"/>
      <c r="AFG56" s="40"/>
      <c r="AFH56" s="40"/>
      <c r="AFI56" s="40"/>
      <c r="AFJ56" s="40"/>
      <c r="AFK56" s="40"/>
      <c r="AFL56" s="40"/>
      <c r="AFM56" s="40"/>
      <c r="AFN56" s="40"/>
      <c r="AFO56" s="40"/>
      <c r="AFP56" s="40"/>
      <c r="AFQ56" s="40"/>
      <c r="AFR56" s="40"/>
      <c r="AFS56" s="40"/>
      <c r="AFT56" s="40"/>
      <c r="AFU56" s="40"/>
      <c r="AFV56" s="40"/>
      <c r="AFW56" s="40"/>
      <c r="AFX56" s="40"/>
      <c r="AFY56" s="40"/>
      <c r="AFZ56" s="40"/>
      <c r="AGA56" s="40"/>
      <c r="AGB56" s="40"/>
      <c r="AGC56" s="40"/>
      <c r="AGD56" s="40"/>
      <c r="AGE56" s="40"/>
      <c r="AGF56" s="40"/>
      <c r="AGG56" s="40"/>
      <c r="AGH56" s="40"/>
      <c r="AGI56" s="40"/>
      <c r="AGJ56" s="40"/>
      <c r="AGK56" s="40"/>
      <c r="AGL56" s="40"/>
      <c r="AGM56" s="40"/>
      <c r="AGN56" s="40"/>
      <c r="AGO56" s="40"/>
      <c r="AGP56" s="40"/>
      <c r="AGQ56" s="40"/>
      <c r="AGR56" s="40"/>
      <c r="AGS56" s="40"/>
      <c r="AGT56" s="40"/>
      <c r="AGU56" s="40"/>
      <c r="AGV56" s="40"/>
      <c r="AGW56" s="40"/>
      <c r="AGX56" s="40"/>
      <c r="AGY56" s="40"/>
      <c r="AGZ56" s="40"/>
      <c r="AHA56" s="40"/>
      <c r="AHB56" s="40"/>
      <c r="AHC56" s="40"/>
      <c r="AHD56" s="40"/>
      <c r="AHE56" s="40"/>
      <c r="AHF56" s="40"/>
      <c r="AHG56" s="40"/>
      <c r="AHH56" s="40"/>
      <c r="AHI56" s="40"/>
      <c r="AHJ56" s="40"/>
      <c r="AHK56" s="40"/>
      <c r="AHL56" s="40"/>
      <c r="AHM56" s="40"/>
      <c r="AHN56" s="40"/>
      <c r="AHO56" s="40"/>
      <c r="AHP56" s="40"/>
      <c r="AHQ56" s="40"/>
      <c r="AHR56" s="40"/>
      <c r="AHS56" s="40"/>
      <c r="AHT56" s="40"/>
      <c r="AHU56" s="40"/>
      <c r="AHV56" s="40"/>
      <c r="AHW56" s="40"/>
      <c r="AHX56" s="40"/>
      <c r="AHY56" s="40"/>
      <c r="AHZ56" s="40"/>
      <c r="AIA56" s="40"/>
      <c r="AIB56" s="40"/>
      <c r="AIC56" s="40"/>
      <c r="AID56" s="40"/>
      <c r="AIE56" s="40"/>
      <c r="AIF56" s="40"/>
      <c r="AIG56" s="40"/>
      <c r="AIH56" s="40"/>
      <c r="AII56" s="40"/>
      <c r="AIJ56" s="40"/>
      <c r="AIK56" s="40"/>
      <c r="AIL56" s="40"/>
      <c r="AIM56" s="40"/>
      <c r="AIN56" s="40"/>
      <c r="AIO56" s="40"/>
      <c r="AIP56" s="40"/>
      <c r="AIQ56" s="40"/>
      <c r="AIR56" s="40"/>
      <c r="AIS56" s="40"/>
      <c r="AIT56" s="40"/>
      <c r="AIU56" s="40"/>
      <c r="AIV56" s="40"/>
      <c r="AIW56" s="40"/>
      <c r="AIX56" s="40"/>
      <c r="AIY56" s="40"/>
      <c r="AIZ56" s="40"/>
      <c r="AJA56" s="40"/>
      <c r="AJB56" s="40"/>
      <c r="AJC56" s="40"/>
      <c r="AJD56" s="40"/>
      <c r="AJE56" s="40"/>
      <c r="AJF56" s="40"/>
      <c r="AJG56" s="40"/>
      <c r="AJH56" s="40"/>
      <c r="AJI56" s="40"/>
      <c r="AJJ56" s="40"/>
      <c r="AJK56" s="40"/>
      <c r="AJL56" s="40"/>
      <c r="AJM56" s="40"/>
      <c r="AJN56" s="40"/>
      <c r="AJO56" s="40"/>
      <c r="AJP56" s="40"/>
      <c r="AJQ56" s="40"/>
      <c r="AJR56" s="40"/>
      <c r="AJS56" s="40"/>
      <c r="AJT56" s="40"/>
      <c r="AJU56" s="40"/>
      <c r="AJV56" s="40"/>
      <c r="AJW56" s="40"/>
      <c r="AJX56" s="40"/>
      <c r="AJY56" s="40"/>
      <c r="AJZ56" s="40"/>
      <c r="AKA56" s="40"/>
      <c r="AKB56" s="40"/>
      <c r="AKC56" s="40"/>
      <c r="AKD56" s="40"/>
      <c r="AKE56" s="40"/>
      <c r="AKF56" s="40"/>
      <c r="AKG56" s="40"/>
      <c r="AKH56" s="40"/>
      <c r="AKI56" s="40"/>
      <c r="AKJ56" s="40"/>
      <c r="AKK56" s="40"/>
      <c r="AKL56" s="40"/>
      <c r="AKM56" s="40"/>
      <c r="AKN56" s="40"/>
      <c r="AKO56" s="40"/>
      <c r="AKP56" s="40"/>
      <c r="AKQ56" s="40"/>
      <c r="AKR56" s="40"/>
      <c r="AKS56" s="40"/>
      <c r="AKT56" s="40"/>
      <c r="AKU56" s="40"/>
      <c r="AKV56" s="40"/>
      <c r="AKW56" s="40"/>
      <c r="AKX56" s="40"/>
      <c r="AKY56" s="40"/>
      <c r="AKZ56" s="40"/>
      <c r="ALA56" s="40"/>
      <c r="ALB56" s="40"/>
      <c r="ALC56" s="40"/>
      <c r="ALD56" s="40"/>
      <c r="ALE56" s="40"/>
      <c r="ALF56" s="40"/>
      <c r="ALG56" s="40"/>
      <c r="ALH56" s="40"/>
      <c r="ALI56" s="40"/>
      <c r="ALJ56" s="40"/>
      <c r="ALK56" s="40"/>
      <c r="ALL56" s="40"/>
      <c r="ALM56" s="40"/>
      <c r="ALN56" s="40"/>
      <c r="ALO56" s="40"/>
      <c r="ALP56" s="40"/>
      <c r="ALQ56" s="40"/>
      <c r="ALR56" s="40"/>
      <c r="ALS56" s="40"/>
      <c r="ALT56" s="40"/>
      <c r="ALU56" s="40"/>
      <c r="ALV56" s="40"/>
      <c r="ALW56" s="40"/>
      <c r="ALX56" s="40"/>
      <c r="ALY56" s="40"/>
      <c r="ALZ56" s="40"/>
      <c r="AMA56" s="40"/>
      <c r="AMB56" s="40"/>
      <c r="AMC56" s="40"/>
      <c r="AMD56" s="40"/>
      <c r="AME56" s="40"/>
      <c r="AMF56" s="40"/>
      <c r="AMG56" s="40"/>
      <c r="AMH56" s="40"/>
      <c r="AMI56" s="40"/>
      <c r="AMJ56" s="40"/>
      <c r="AMK56" s="40"/>
      <c r="AML56" s="40"/>
      <c r="AMM56" s="40"/>
      <c r="AMN56" s="40"/>
      <c r="AMO56" s="40"/>
      <c r="AMP56" s="40"/>
      <c r="AMQ56" s="40"/>
      <c r="AMR56" s="40"/>
      <c r="AMS56" s="40"/>
      <c r="AMT56" s="40"/>
      <c r="AMU56" s="40"/>
      <c r="AMV56" s="40"/>
      <c r="AMW56" s="40"/>
      <c r="AMX56" s="40"/>
      <c r="AMY56" s="40"/>
      <c r="AMZ56" s="40"/>
      <c r="ANA56" s="40"/>
      <c r="ANB56" s="40"/>
      <c r="ANC56" s="40"/>
      <c r="AND56" s="40"/>
      <c r="ANE56" s="40"/>
      <c r="ANF56" s="40"/>
      <c r="ANG56" s="40"/>
      <c r="ANH56" s="40"/>
      <c r="ANI56" s="40"/>
      <c r="ANJ56" s="40"/>
      <c r="ANK56" s="40"/>
      <c r="ANL56" s="40"/>
      <c r="ANM56" s="40"/>
      <c r="ANN56" s="40"/>
      <c r="ANO56" s="40"/>
      <c r="ANP56" s="40"/>
      <c r="ANQ56" s="40"/>
      <c r="ANR56" s="40"/>
      <c r="ANS56" s="40"/>
      <c r="ANT56" s="40"/>
      <c r="ANU56" s="40"/>
      <c r="ANV56" s="40"/>
      <c r="ANW56" s="40"/>
      <c r="ANX56" s="40"/>
      <c r="ANY56" s="40"/>
      <c r="ANZ56" s="40"/>
      <c r="AOA56" s="40"/>
      <c r="AOB56" s="40"/>
      <c r="AOC56" s="40"/>
      <c r="AOD56" s="40"/>
      <c r="AOE56" s="40"/>
      <c r="AOF56" s="40"/>
      <c r="AOG56" s="40"/>
      <c r="AOH56" s="40"/>
      <c r="AOI56" s="40"/>
      <c r="AOJ56" s="40"/>
      <c r="AOK56" s="40"/>
      <c r="AOL56" s="40"/>
      <c r="AOM56" s="40"/>
      <c r="AON56" s="40"/>
      <c r="AOO56" s="40"/>
      <c r="AOP56" s="40"/>
      <c r="AOQ56" s="40"/>
      <c r="AOR56" s="40"/>
      <c r="AOS56" s="40"/>
      <c r="AOT56" s="40"/>
      <c r="AOU56" s="40"/>
      <c r="AOV56" s="40"/>
      <c r="AOW56" s="40"/>
      <c r="AOX56" s="40"/>
      <c r="AOY56" s="40"/>
      <c r="AOZ56" s="40"/>
      <c r="APA56" s="40"/>
      <c r="APB56" s="40"/>
      <c r="APC56" s="40"/>
      <c r="APD56" s="40"/>
      <c r="APE56" s="40"/>
      <c r="APF56" s="40"/>
      <c r="APG56" s="40"/>
      <c r="APH56" s="40"/>
      <c r="API56" s="40"/>
      <c r="APJ56" s="40"/>
      <c r="APK56" s="40"/>
      <c r="APL56" s="40"/>
      <c r="APM56" s="40"/>
      <c r="APN56" s="40"/>
      <c r="APO56" s="40"/>
      <c r="APP56" s="40"/>
      <c r="APQ56" s="40"/>
      <c r="APR56" s="40"/>
      <c r="APS56" s="40"/>
      <c r="APT56" s="40"/>
      <c r="APU56" s="40"/>
      <c r="APV56" s="40"/>
      <c r="APW56" s="40"/>
      <c r="APX56" s="40"/>
      <c r="APY56" s="40"/>
      <c r="APZ56" s="40"/>
      <c r="AQA56" s="40"/>
      <c r="AQB56" s="40"/>
      <c r="AQC56" s="40"/>
      <c r="AQD56" s="40"/>
      <c r="AQE56" s="40"/>
      <c r="AQF56" s="40"/>
      <c r="AQG56" s="40"/>
      <c r="AQH56" s="40"/>
      <c r="AQI56" s="40"/>
      <c r="AQJ56" s="40"/>
      <c r="AQK56" s="40"/>
      <c r="AQL56" s="40"/>
      <c r="AQM56" s="40"/>
      <c r="AQN56" s="40"/>
      <c r="AQO56" s="40"/>
      <c r="AQP56" s="40"/>
      <c r="AQQ56" s="40"/>
      <c r="AQR56" s="40"/>
      <c r="AQS56" s="40"/>
      <c r="AQT56" s="40"/>
      <c r="AQU56" s="40"/>
      <c r="AQV56" s="40"/>
      <c r="AQW56" s="40"/>
      <c r="AQX56" s="40"/>
      <c r="AQY56" s="40"/>
      <c r="AQZ56" s="40"/>
      <c r="ARA56" s="40"/>
      <c r="ARB56" s="40"/>
      <c r="ARC56" s="40"/>
      <c r="ARD56" s="40"/>
      <c r="ARE56" s="40"/>
      <c r="ARF56" s="40"/>
      <c r="ARG56" s="40"/>
      <c r="ARH56" s="40"/>
      <c r="ARI56" s="40"/>
      <c r="ARJ56" s="40"/>
      <c r="ARK56" s="40"/>
      <c r="ARL56" s="40"/>
      <c r="ARM56" s="40"/>
      <c r="ARN56" s="40"/>
      <c r="ARO56" s="40"/>
      <c r="ARP56" s="40"/>
      <c r="ARQ56" s="40"/>
      <c r="ARR56" s="40"/>
      <c r="ARS56" s="40"/>
      <c r="ART56" s="40"/>
      <c r="ARU56" s="40"/>
      <c r="ARV56" s="40"/>
      <c r="ARW56" s="40"/>
      <c r="ARX56" s="40"/>
      <c r="ARY56" s="40"/>
      <c r="ARZ56" s="40"/>
      <c r="ASA56" s="40"/>
      <c r="ASB56" s="40"/>
      <c r="ASC56" s="40"/>
      <c r="ASD56" s="40"/>
      <c r="ASE56" s="40"/>
      <c r="ASF56" s="40"/>
      <c r="ASG56" s="40"/>
      <c r="ASH56" s="40"/>
      <c r="ASI56" s="40"/>
      <c r="ASJ56" s="40"/>
      <c r="ASK56" s="40"/>
      <c r="ASL56" s="40"/>
      <c r="ASM56" s="40"/>
      <c r="ASN56" s="40"/>
      <c r="ASO56" s="40"/>
      <c r="ASP56" s="40"/>
      <c r="ASQ56" s="40"/>
      <c r="ASR56" s="40"/>
      <c r="ASS56" s="40"/>
      <c r="AST56" s="40"/>
      <c r="ASU56" s="40"/>
      <c r="ASV56" s="40"/>
      <c r="ASW56" s="40"/>
      <c r="ASX56" s="40"/>
      <c r="ASY56" s="40"/>
      <c r="ASZ56" s="40"/>
      <c r="ATA56" s="40"/>
      <c r="ATB56" s="40"/>
      <c r="ATC56" s="40"/>
      <c r="ATD56" s="40"/>
      <c r="ATE56" s="40"/>
      <c r="ATF56" s="40"/>
      <c r="ATG56" s="40"/>
      <c r="ATH56" s="40"/>
      <c r="ATI56" s="40"/>
      <c r="ATJ56" s="40"/>
      <c r="ATK56" s="40"/>
      <c r="ATL56" s="40"/>
      <c r="ATM56" s="40"/>
      <c r="ATN56" s="40"/>
      <c r="ATO56" s="40"/>
      <c r="ATP56" s="40"/>
      <c r="ATQ56" s="40"/>
      <c r="ATR56" s="40"/>
      <c r="ATS56" s="40"/>
      <c r="ATT56" s="40"/>
      <c r="ATU56" s="40"/>
      <c r="ATV56" s="40"/>
      <c r="ATW56" s="40"/>
      <c r="ATX56" s="40"/>
      <c r="ATY56" s="40"/>
      <c r="ATZ56" s="40"/>
      <c r="AUA56" s="40"/>
      <c r="AUB56" s="40"/>
      <c r="AUC56" s="40"/>
      <c r="AUD56" s="40"/>
      <c r="AUE56" s="40"/>
      <c r="AUF56" s="40"/>
      <c r="AUG56" s="40"/>
      <c r="AUH56" s="40"/>
      <c r="AUI56" s="40"/>
      <c r="AUJ56" s="40"/>
      <c r="AUK56" s="40"/>
      <c r="AUL56" s="40"/>
      <c r="AUM56" s="40"/>
      <c r="AUN56" s="40"/>
      <c r="AUO56" s="40"/>
      <c r="AUP56" s="40"/>
      <c r="AUQ56" s="40"/>
      <c r="AUR56" s="40"/>
      <c r="AUS56" s="40"/>
      <c r="AUT56" s="40"/>
      <c r="AUU56" s="40"/>
      <c r="AUV56" s="40"/>
      <c r="AUW56" s="40"/>
      <c r="AUX56" s="40"/>
      <c r="AUY56" s="40"/>
      <c r="AUZ56" s="40"/>
      <c r="AVA56" s="40"/>
      <c r="AVB56" s="40"/>
      <c r="AVC56" s="40"/>
      <c r="AVD56" s="40"/>
      <c r="AVE56" s="40"/>
      <c r="AVF56" s="40"/>
      <c r="AVG56" s="40"/>
      <c r="AVH56" s="40"/>
      <c r="AVI56" s="40"/>
      <c r="AVJ56" s="40"/>
      <c r="AVK56" s="40"/>
      <c r="AVL56" s="40"/>
      <c r="AVM56" s="40"/>
      <c r="AVN56" s="40"/>
      <c r="AVO56" s="40"/>
      <c r="AVP56" s="40"/>
      <c r="AVQ56" s="40"/>
      <c r="AVR56" s="40"/>
      <c r="AVS56" s="40"/>
      <c r="AVT56" s="40"/>
      <c r="AVU56" s="40"/>
      <c r="AVV56" s="40"/>
      <c r="AVW56" s="40"/>
      <c r="AVX56" s="40"/>
      <c r="AVY56" s="40"/>
      <c r="AVZ56" s="40"/>
      <c r="AWA56" s="40"/>
      <c r="AWB56" s="40"/>
      <c r="AWC56" s="40"/>
      <c r="AWD56" s="40"/>
      <c r="AWE56" s="40"/>
      <c r="AWF56" s="40"/>
      <c r="AWG56" s="40"/>
      <c r="AWH56" s="40"/>
      <c r="AWI56" s="40"/>
      <c r="AWJ56" s="40"/>
      <c r="AWK56" s="40"/>
      <c r="AWL56" s="40"/>
      <c r="AWM56" s="40"/>
      <c r="AWN56" s="40"/>
      <c r="AWO56" s="40"/>
      <c r="AWP56" s="40"/>
      <c r="AWQ56" s="40"/>
      <c r="AWR56" s="40"/>
      <c r="AWS56" s="40"/>
      <c r="AWT56" s="40"/>
      <c r="AWU56" s="40"/>
      <c r="AWV56" s="40"/>
      <c r="AWW56" s="40"/>
      <c r="AWX56" s="40"/>
      <c r="AWY56" s="40"/>
      <c r="AWZ56" s="40"/>
      <c r="AXA56" s="40"/>
      <c r="AXB56" s="40"/>
      <c r="AXC56" s="40"/>
      <c r="AXD56" s="40"/>
      <c r="AXE56" s="40"/>
      <c r="AXF56" s="40"/>
      <c r="AXG56" s="40"/>
      <c r="AXH56" s="40"/>
      <c r="AXI56" s="40"/>
      <c r="AXJ56" s="40"/>
      <c r="AXK56" s="40"/>
      <c r="AXL56" s="40"/>
      <c r="AXM56" s="40"/>
      <c r="AXN56" s="40"/>
      <c r="AXO56" s="40"/>
      <c r="AXP56" s="40"/>
      <c r="AXQ56" s="40"/>
      <c r="AXR56" s="40"/>
      <c r="AXS56" s="40"/>
      <c r="AXT56" s="40"/>
      <c r="AXU56" s="40"/>
      <c r="AXV56" s="40"/>
      <c r="AXW56" s="40"/>
      <c r="AXX56" s="40"/>
      <c r="AXY56" s="40"/>
      <c r="AXZ56" s="40"/>
      <c r="AYA56" s="40"/>
      <c r="AYB56" s="40"/>
      <c r="AYC56" s="40"/>
      <c r="AYD56" s="40"/>
      <c r="AYE56" s="40"/>
      <c r="AYF56" s="40"/>
      <c r="AYG56" s="40"/>
      <c r="AYH56" s="40"/>
      <c r="AYI56" s="40"/>
      <c r="AYJ56" s="40"/>
      <c r="AYK56" s="40"/>
      <c r="AYL56" s="40"/>
      <c r="AYM56" s="40"/>
      <c r="AYN56" s="40"/>
      <c r="AYO56" s="40"/>
      <c r="AYP56" s="40"/>
      <c r="AYQ56" s="40"/>
      <c r="AYR56" s="40"/>
      <c r="AYS56" s="40"/>
      <c r="AYT56" s="40"/>
      <c r="AYU56" s="40"/>
      <c r="AYV56" s="40"/>
      <c r="AYW56" s="40"/>
      <c r="AYX56" s="40"/>
      <c r="AYY56" s="40"/>
      <c r="AYZ56" s="40"/>
      <c r="AZA56" s="40"/>
      <c r="AZB56" s="40"/>
      <c r="AZC56" s="40"/>
      <c r="AZD56" s="40"/>
      <c r="AZE56" s="40"/>
      <c r="AZF56" s="40"/>
      <c r="AZG56" s="40"/>
      <c r="AZH56" s="40"/>
      <c r="AZI56" s="40"/>
      <c r="AZJ56" s="40"/>
      <c r="AZK56" s="40"/>
      <c r="AZL56" s="40"/>
      <c r="AZM56" s="40"/>
      <c r="AZN56" s="40"/>
      <c r="AZO56" s="40"/>
      <c r="AZP56" s="40"/>
      <c r="AZQ56" s="40"/>
      <c r="AZR56" s="40"/>
      <c r="AZS56" s="40"/>
      <c r="AZT56" s="40"/>
      <c r="AZU56" s="40"/>
      <c r="AZV56" s="40"/>
      <c r="AZW56" s="40"/>
      <c r="AZX56" s="40"/>
      <c r="AZY56" s="40"/>
      <c r="AZZ56" s="40"/>
      <c r="BAA56" s="40"/>
      <c r="BAB56" s="40"/>
      <c r="BAC56" s="40"/>
      <c r="BAD56" s="40"/>
      <c r="BAE56" s="40"/>
      <c r="BAF56" s="40"/>
      <c r="BAG56" s="40"/>
      <c r="BAH56" s="40"/>
      <c r="BAI56" s="40"/>
      <c r="BAJ56" s="40"/>
      <c r="BAK56" s="40"/>
      <c r="BAL56" s="40"/>
      <c r="BAM56" s="40"/>
      <c r="BAN56" s="40"/>
      <c r="BAO56" s="40"/>
      <c r="BAP56" s="40"/>
      <c r="BAQ56" s="40"/>
      <c r="BAR56" s="40"/>
      <c r="BAS56" s="40"/>
      <c r="BAT56" s="40"/>
      <c r="BAU56" s="40"/>
      <c r="BAV56" s="40"/>
      <c r="BAW56" s="40"/>
      <c r="BAX56" s="40"/>
      <c r="BAY56" s="40"/>
      <c r="BAZ56" s="40"/>
      <c r="BBA56" s="40"/>
      <c r="BBB56" s="40"/>
      <c r="BBC56" s="40"/>
      <c r="BBD56" s="40"/>
      <c r="BBE56" s="40"/>
      <c r="BBF56" s="40"/>
      <c r="BBG56" s="40"/>
      <c r="BBH56" s="40"/>
      <c r="BBI56" s="40"/>
      <c r="BBJ56" s="40"/>
      <c r="BBK56" s="40"/>
      <c r="BBL56" s="40"/>
      <c r="BBM56" s="40"/>
      <c r="BBN56" s="40"/>
      <c r="BBO56" s="40"/>
      <c r="BBP56" s="40"/>
      <c r="BBQ56" s="40"/>
      <c r="BBR56" s="40"/>
      <c r="BBS56" s="40"/>
      <c r="BBT56" s="40"/>
      <c r="BBU56" s="40"/>
      <c r="BBV56" s="40"/>
      <c r="BBW56" s="40"/>
      <c r="BBX56" s="40"/>
      <c r="BBY56" s="40"/>
      <c r="BBZ56" s="40"/>
      <c r="BCA56" s="40"/>
      <c r="BCB56" s="40"/>
      <c r="BCC56" s="40"/>
      <c r="BCD56" s="40"/>
      <c r="BCE56" s="40"/>
      <c r="BCF56" s="40"/>
      <c r="BCG56" s="40"/>
      <c r="BCH56" s="40"/>
      <c r="BCI56" s="40"/>
      <c r="BCJ56" s="40"/>
      <c r="BCK56" s="40"/>
      <c r="BCL56" s="40"/>
      <c r="BCM56" s="40"/>
      <c r="BCN56" s="40"/>
      <c r="BCO56" s="40"/>
      <c r="BCP56" s="40"/>
      <c r="BCQ56" s="40"/>
      <c r="BCR56" s="40"/>
      <c r="BCS56" s="40"/>
      <c r="BCT56" s="40"/>
      <c r="BCU56" s="40"/>
      <c r="BCV56" s="40"/>
      <c r="BCW56" s="40"/>
      <c r="BCX56" s="40"/>
      <c r="BCY56" s="40"/>
      <c r="BCZ56" s="40"/>
      <c r="BDA56" s="40"/>
      <c r="BDB56" s="40"/>
      <c r="BDC56" s="40"/>
      <c r="BDD56" s="40"/>
      <c r="BDE56" s="40"/>
      <c r="BDF56" s="40"/>
      <c r="BDG56" s="40"/>
      <c r="BDH56" s="40"/>
      <c r="BDI56" s="40"/>
      <c r="BDJ56" s="40"/>
      <c r="BDK56" s="40"/>
      <c r="BDL56" s="40"/>
      <c r="BDM56" s="40"/>
      <c r="BDN56" s="40"/>
      <c r="BDO56" s="40"/>
      <c r="BDP56" s="40"/>
      <c r="BDQ56" s="40"/>
      <c r="BDR56" s="40"/>
      <c r="BDS56" s="40"/>
      <c r="BDT56" s="40"/>
      <c r="BDU56" s="40"/>
      <c r="BDV56" s="40"/>
      <c r="BDW56" s="40"/>
      <c r="BDX56" s="40"/>
      <c r="BDY56" s="40"/>
      <c r="BDZ56" s="40"/>
      <c r="BEA56" s="40"/>
      <c r="BEB56" s="40"/>
      <c r="BEC56" s="40"/>
      <c r="BED56" s="40"/>
      <c r="BEE56" s="40"/>
      <c r="BEF56" s="40"/>
      <c r="BEG56" s="40"/>
      <c r="BEH56" s="40"/>
      <c r="BEI56" s="40"/>
      <c r="BEJ56" s="40"/>
      <c r="BEK56" s="40"/>
      <c r="BEL56" s="40"/>
      <c r="BEM56" s="40"/>
      <c r="BEN56" s="40"/>
      <c r="BEO56" s="40"/>
      <c r="BEP56" s="40"/>
      <c r="BEQ56" s="40"/>
      <c r="BER56" s="40"/>
      <c r="BES56" s="40"/>
      <c r="BET56" s="40"/>
      <c r="BEU56" s="40"/>
      <c r="BEV56" s="40"/>
      <c r="BEW56" s="40"/>
      <c r="BEX56" s="40"/>
      <c r="BEY56" s="40"/>
      <c r="BEZ56" s="40"/>
      <c r="BFA56" s="40"/>
      <c r="BFB56" s="40"/>
      <c r="BFC56" s="40"/>
      <c r="BFD56" s="40"/>
      <c r="BFE56" s="40"/>
      <c r="BFF56" s="40"/>
      <c r="BFG56" s="40"/>
      <c r="BFH56" s="40"/>
      <c r="BFI56" s="40"/>
      <c r="BFJ56" s="40"/>
      <c r="BFK56" s="40"/>
      <c r="BFL56" s="40"/>
      <c r="BFM56" s="40"/>
      <c r="BFN56" s="40"/>
      <c r="BFO56" s="40"/>
      <c r="BFP56" s="40"/>
      <c r="BFQ56" s="40"/>
      <c r="BFR56" s="40"/>
      <c r="BFS56" s="40"/>
      <c r="BFT56" s="40"/>
      <c r="BFU56" s="40"/>
      <c r="BFV56" s="40"/>
      <c r="BFW56" s="40"/>
      <c r="BFX56" s="40"/>
      <c r="BFY56" s="40"/>
      <c r="BFZ56" s="40"/>
      <c r="BGA56" s="40"/>
      <c r="BGB56" s="40"/>
      <c r="BGC56" s="40"/>
      <c r="BGD56" s="40"/>
      <c r="BGE56" s="40"/>
      <c r="BGF56" s="40"/>
      <c r="BGG56" s="40"/>
      <c r="BGH56" s="40"/>
      <c r="BGI56" s="40"/>
      <c r="BGJ56" s="40"/>
      <c r="BGK56" s="40"/>
      <c r="BGL56" s="40"/>
      <c r="BGM56" s="40"/>
      <c r="BGN56" s="40"/>
      <c r="BGO56" s="40"/>
      <c r="BGP56" s="40"/>
      <c r="BGQ56" s="40"/>
      <c r="BGR56" s="40"/>
      <c r="BGS56" s="40"/>
      <c r="BGT56" s="40"/>
      <c r="BGU56" s="40"/>
      <c r="BGV56" s="40"/>
      <c r="BGW56" s="40"/>
      <c r="BGX56" s="40"/>
      <c r="BGY56" s="40"/>
      <c r="BGZ56" s="40"/>
      <c r="BHA56" s="40"/>
      <c r="BHB56" s="40"/>
      <c r="BHC56" s="40"/>
      <c r="BHD56" s="40"/>
      <c r="BHE56" s="40"/>
      <c r="BHF56" s="40"/>
      <c r="BHG56" s="40"/>
      <c r="BHH56" s="40"/>
      <c r="BHI56" s="40"/>
      <c r="BHJ56" s="40"/>
      <c r="BHK56" s="40"/>
      <c r="BHL56" s="40"/>
      <c r="BHM56" s="40"/>
      <c r="BHN56" s="40"/>
      <c r="BHO56" s="40"/>
      <c r="BHP56" s="40"/>
      <c r="BHQ56" s="40"/>
      <c r="BHR56" s="40"/>
      <c r="BHS56" s="40"/>
      <c r="BHT56" s="40"/>
      <c r="BHU56" s="40"/>
      <c r="BHV56" s="40"/>
      <c r="BHW56" s="40"/>
      <c r="BHX56" s="40"/>
      <c r="BHY56" s="40"/>
      <c r="BHZ56" s="40"/>
      <c r="BIA56" s="40"/>
      <c r="BIB56" s="40"/>
      <c r="BIC56" s="40"/>
      <c r="BID56" s="40"/>
      <c r="BIE56" s="40"/>
      <c r="BIF56" s="40"/>
      <c r="BIG56" s="40"/>
      <c r="BIH56" s="40"/>
      <c r="BII56" s="40"/>
      <c r="BIJ56" s="40"/>
      <c r="BIK56" s="40"/>
      <c r="BIL56" s="40"/>
      <c r="BIM56" s="40"/>
      <c r="BIN56" s="40"/>
      <c r="BIO56" s="40"/>
      <c r="BIP56" s="40"/>
      <c r="BIQ56" s="40"/>
      <c r="BIR56" s="40"/>
      <c r="BIS56" s="40"/>
      <c r="BIT56" s="40"/>
      <c r="BIU56" s="40"/>
      <c r="BIV56" s="40"/>
      <c r="BIW56" s="40"/>
      <c r="BIX56" s="40"/>
      <c r="BIY56" s="40"/>
      <c r="BIZ56" s="40"/>
      <c r="BJA56" s="40"/>
      <c r="BJB56" s="40"/>
      <c r="BJC56" s="40"/>
      <c r="BJD56" s="40"/>
      <c r="BJE56" s="40"/>
      <c r="BJF56" s="40"/>
      <c r="BJG56" s="40"/>
      <c r="BJH56" s="40"/>
      <c r="BJI56" s="40"/>
      <c r="BJJ56" s="40"/>
      <c r="BJK56" s="40"/>
      <c r="BJL56" s="40"/>
      <c r="BJM56" s="40"/>
      <c r="BJN56" s="40"/>
      <c r="BJO56" s="40"/>
      <c r="BJP56" s="40"/>
      <c r="BJQ56" s="40"/>
      <c r="BJR56" s="40"/>
      <c r="BJS56" s="40"/>
      <c r="BJT56" s="40"/>
      <c r="BJU56" s="40"/>
      <c r="BJV56" s="40"/>
      <c r="BJW56" s="40"/>
      <c r="BJX56" s="40"/>
      <c r="BJY56" s="40"/>
      <c r="BJZ56" s="40"/>
      <c r="BKA56" s="40"/>
      <c r="BKB56" s="40"/>
      <c r="BKC56" s="40"/>
      <c r="BKD56" s="40"/>
      <c r="BKE56" s="40"/>
      <c r="BKF56" s="40"/>
      <c r="BKG56" s="40"/>
      <c r="BKH56" s="40"/>
      <c r="BKI56" s="40"/>
      <c r="BKJ56" s="40"/>
      <c r="BKK56" s="40"/>
      <c r="BKL56" s="40"/>
      <c r="BKM56" s="40"/>
      <c r="BKN56" s="40"/>
      <c r="BKO56" s="40"/>
      <c r="BKP56" s="40"/>
      <c r="BKQ56" s="40"/>
      <c r="BKR56" s="40"/>
      <c r="BKS56" s="40"/>
      <c r="BKT56" s="40"/>
      <c r="BKU56" s="40"/>
      <c r="BKV56" s="40"/>
      <c r="BKW56" s="40"/>
      <c r="BKX56" s="40"/>
      <c r="BKY56" s="40"/>
      <c r="BKZ56" s="40"/>
      <c r="BLA56" s="40"/>
      <c r="BLB56" s="40"/>
      <c r="BLC56" s="40"/>
      <c r="BLD56" s="40"/>
      <c r="BLE56" s="40"/>
      <c r="BLF56" s="40"/>
      <c r="BLG56" s="40"/>
      <c r="BLH56" s="40"/>
      <c r="BLI56" s="40"/>
      <c r="BLJ56" s="40"/>
      <c r="BLK56" s="40"/>
      <c r="BLL56" s="40"/>
      <c r="BLM56" s="40"/>
      <c r="BLN56" s="40"/>
      <c r="BLO56" s="40"/>
      <c r="BLP56" s="40"/>
      <c r="BLQ56" s="40"/>
      <c r="BLR56" s="40"/>
      <c r="BLS56" s="40"/>
      <c r="BLT56" s="40"/>
      <c r="BLU56" s="40"/>
      <c r="BLV56" s="40"/>
      <c r="BLW56" s="40"/>
      <c r="BLX56" s="40"/>
      <c r="BLY56" s="40"/>
      <c r="BLZ56" s="40"/>
      <c r="BMA56" s="40"/>
      <c r="BMB56" s="40"/>
      <c r="BMC56" s="40"/>
      <c r="BMD56" s="40"/>
      <c r="BME56" s="40"/>
      <c r="BMF56" s="40"/>
      <c r="BMG56" s="40"/>
      <c r="BMH56" s="40"/>
      <c r="BMI56" s="40"/>
      <c r="BMJ56" s="40"/>
      <c r="BMK56" s="40"/>
      <c r="BML56" s="40"/>
      <c r="BMM56" s="40"/>
      <c r="BMN56" s="40"/>
      <c r="BMO56" s="40"/>
      <c r="BMP56" s="40"/>
      <c r="BMQ56" s="40"/>
      <c r="BMR56" s="40"/>
      <c r="BMS56" s="40"/>
      <c r="BMT56" s="40"/>
      <c r="BMU56" s="40"/>
      <c r="BMV56" s="40"/>
      <c r="BMW56" s="40"/>
      <c r="BMX56" s="40"/>
      <c r="BMY56" s="40"/>
      <c r="BMZ56" s="40"/>
      <c r="BNA56" s="40"/>
      <c r="BNB56" s="40"/>
      <c r="BNC56" s="40"/>
      <c r="BND56" s="40"/>
      <c r="BNE56" s="40"/>
      <c r="BNF56" s="40"/>
      <c r="BNG56" s="40"/>
      <c r="BNH56" s="40"/>
      <c r="BNI56" s="40"/>
      <c r="BNJ56" s="40"/>
      <c r="BNK56" s="40"/>
      <c r="BNL56" s="40"/>
      <c r="BNM56" s="40"/>
      <c r="BNN56" s="40"/>
      <c r="BNO56" s="40"/>
      <c r="BNP56" s="40"/>
      <c r="BNQ56" s="40"/>
      <c r="BNR56" s="40"/>
      <c r="BNS56" s="40"/>
      <c r="BNT56" s="40"/>
      <c r="BNU56" s="40"/>
      <c r="BNV56" s="40"/>
      <c r="BNW56" s="40"/>
      <c r="BNX56" s="40"/>
      <c r="BNY56" s="40"/>
      <c r="BNZ56" s="40"/>
      <c r="BOA56" s="40"/>
      <c r="BOB56" s="40"/>
      <c r="BOC56" s="40"/>
      <c r="BOD56" s="40"/>
      <c r="BOE56" s="40"/>
      <c r="BOF56" s="40"/>
      <c r="BOG56" s="40"/>
      <c r="BOH56" s="40"/>
      <c r="BOI56" s="40"/>
      <c r="BOJ56" s="40"/>
      <c r="BOK56" s="40"/>
      <c r="BOL56" s="40"/>
      <c r="BOM56" s="40"/>
      <c r="BON56" s="40"/>
      <c r="BOO56" s="40"/>
      <c r="BOP56" s="40"/>
      <c r="BOQ56" s="40"/>
      <c r="BOR56" s="40"/>
      <c r="BOS56" s="40"/>
      <c r="BOT56" s="40"/>
      <c r="BOU56" s="40"/>
      <c r="BOV56" s="40"/>
      <c r="BOW56" s="40"/>
      <c r="BOX56" s="40"/>
      <c r="BOY56" s="40"/>
      <c r="BOZ56" s="40"/>
      <c r="BPA56" s="40"/>
      <c r="BPB56" s="40"/>
      <c r="BPC56" s="40"/>
      <c r="BPD56" s="40"/>
      <c r="BPE56" s="40"/>
      <c r="BPF56" s="40"/>
      <c r="BPG56" s="40"/>
      <c r="BPH56" s="40"/>
      <c r="BPI56" s="40"/>
      <c r="BPJ56" s="40"/>
      <c r="BPK56" s="40"/>
      <c r="BPL56" s="40"/>
      <c r="BPM56" s="40"/>
      <c r="BPN56" s="40"/>
      <c r="BPO56" s="40"/>
      <c r="BPP56" s="40"/>
      <c r="BPQ56" s="40"/>
      <c r="BPR56" s="40"/>
      <c r="BPS56" s="40"/>
      <c r="BPT56" s="40"/>
      <c r="BPU56" s="40"/>
      <c r="BPV56" s="40"/>
      <c r="BPW56" s="40"/>
      <c r="BPX56" s="40"/>
      <c r="BPY56" s="40"/>
      <c r="BPZ56" s="40"/>
      <c r="BQA56" s="40"/>
      <c r="BQB56" s="40"/>
      <c r="BQC56" s="40"/>
      <c r="BQD56" s="40"/>
      <c r="BQE56" s="40"/>
      <c r="BQF56" s="40"/>
      <c r="BQG56" s="40"/>
      <c r="BQH56" s="40"/>
      <c r="BQI56" s="40"/>
      <c r="BQJ56" s="40"/>
      <c r="BQK56" s="40"/>
      <c r="BQL56" s="40"/>
      <c r="BQM56" s="40"/>
      <c r="BQN56" s="40"/>
      <c r="BQO56" s="40"/>
      <c r="BQP56" s="40"/>
      <c r="BQQ56" s="40"/>
      <c r="BQR56" s="40"/>
      <c r="BQS56" s="40"/>
      <c r="BQT56" s="40"/>
      <c r="BQU56" s="40"/>
      <c r="BQV56" s="40"/>
      <c r="BQW56" s="40"/>
      <c r="BQX56" s="40"/>
      <c r="BQY56" s="40"/>
      <c r="BQZ56" s="40"/>
      <c r="BRA56" s="40"/>
      <c r="BRB56" s="40"/>
      <c r="BRC56" s="40"/>
      <c r="BRD56" s="40"/>
      <c r="BRE56" s="40"/>
      <c r="BRF56" s="40"/>
      <c r="BRG56" s="40"/>
      <c r="BRH56" s="40"/>
      <c r="BRI56" s="40"/>
      <c r="BRJ56" s="40"/>
      <c r="BRK56" s="40"/>
      <c r="BRL56" s="40"/>
      <c r="BRM56" s="40"/>
      <c r="BRN56" s="40"/>
      <c r="BRO56" s="40"/>
      <c r="BRP56" s="40"/>
      <c r="BRQ56" s="40"/>
      <c r="BRR56" s="40"/>
      <c r="BRS56" s="40"/>
      <c r="BRT56" s="40"/>
      <c r="BRU56" s="40"/>
      <c r="BRV56" s="40"/>
      <c r="BRW56" s="40"/>
      <c r="BRX56" s="40"/>
      <c r="BRY56" s="40"/>
      <c r="BRZ56" s="40"/>
      <c r="BSA56" s="40"/>
      <c r="BSB56" s="40"/>
      <c r="BSC56" s="40"/>
      <c r="BSD56" s="40"/>
      <c r="BSE56" s="40"/>
      <c r="BSF56" s="40"/>
      <c r="BSG56" s="40"/>
      <c r="BSH56" s="40"/>
      <c r="BSI56" s="40"/>
      <c r="BSJ56" s="40"/>
      <c r="BSK56" s="40"/>
      <c r="BSL56" s="40"/>
      <c r="BSM56" s="40"/>
      <c r="BSN56" s="40"/>
      <c r="BSO56" s="40"/>
      <c r="BSP56" s="40"/>
      <c r="BSQ56" s="40"/>
      <c r="BSR56" s="40"/>
      <c r="BSS56" s="40"/>
      <c r="BST56" s="40"/>
      <c r="BSU56" s="40"/>
      <c r="BSV56" s="40"/>
      <c r="BSW56" s="40"/>
      <c r="BSX56" s="40"/>
      <c r="BSY56" s="40"/>
      <c r="BSZ56" s="40"/>
      <c r="BTA56" s="40"/>
      <c r="BTB56" s="40"/>
      <c r="BTC56" s="40"/>
      <c r="BTD56" s="40"/>
      <c r="BTE56" s="40"/>
      <c r="BTF56" s="40"/>
      <c r="BTG56" s="40"/>
      <c r="BTH56" s="40"/>
      <c r="BTI56" s="40"/>
      <c r="BTJ56" s="40"/>
      <c r="BTK56" s="40"/>
      <c r="BTL56" s="40"/>
      <c r="BTM56" s="40"/>
      <c r="BTN56" s="40"/>
      <c r="BTO56" s="40"/>
      <c r="BTP56" s="40"/>
      <c r="BTQ56" s="40"/>
      <c r="BTR56" s="40"/>
      <c r="BTS56" s="40"/>
      <c r="BTT56" s="40"/>
      <c r="BTU56" s="40"/>
      <c r="BTV56" s="40"/>
      <c r="BTW56" s="40"/>
      <c r="BTX56" s="40"/>
      <c r="BTY56" s="40"/>
      <c r="BTZ56" s="40"/>
      <c r="BUA56" s="40"/>
      <c r="BUB56" s="40"/>
      <c r="BUC56" s="40"/>
      <c r="BUD56" s="40"/>
      <c r="BUE56" s="40"/>
      <c r="BUF56" s="40"/>
      <c r="BUG56" s="40"/>
      <c r="BUH56" s="40"/>
      <c r="BUI56" s="40"/>
      <c r="BUJ56" s="40"/>
      <c r="BUK56" s="40"/>
      <c r="BUL56" s="40"/>
      <c r="BUM56" s="40"/>
      <c r="BUN56" s="40"/>
      <c r="BUO56" s="40"/>
      <c r="BUP56" s="40"/>
      <c r="BUQ56" s="40"/>
      <c r="BUR56" s="40"/>
      <c r="BUS56" s="40"/>
      <c r="BUT56" s="40"/>
      <c r="BUU56" s="40"/>
      <c r="BUV56" s="40"/>
      <c r="BUW56" s="40"/>
      <c r="BUX56" s="40"/>
      <c r="BUY56" s="40"/>
      <c r="BUZ56" s="40"/>
      <c r="BVA56" s="40"/>
      <c r="BVB56" s="40"/>
      <c r="BVC56" s="40"/>
      <c r="BVD56" s="40"/>
      <c r="BVE56" s="40"/>
      <c r="BVF56" s="40"/>
      <c r="BVG56" s="40"/>
      <c r="BVH56" s="40"/>
      <c r="BVI56" s="40"/>
      <c r="BVJ56" s="40"/>
      <c r="BVK56" s="40"/>
      <c r="BVL56" s="40"/>
      <c r="BVM56" s="40"/>
      <c r="BVN56" s="40"/>
      <c r="BVO56" s="40"/>
      <c r="BVP56" s="40"/>
      <c r="BVQ56" s="40"/>
      <c r="BVR56" s="40"/>
      <c r="BVS56" s="40"/>
      <c r="BVT56" s="40"/>
      <c r="BVU56" s="40"/>
      <c r="BVV56" s="40"/>
      <c r="BVW56" s="40"/>
      <c r="BVX56" s="40"/>
      <c r="BVY56" s="40"/>
      <c r="BVZ56" s="40"/>
      <c r="BWA56" s="40"/>
      <c r="BWB56" s="40"/>
      <c r="BWC56" s="40"/>
      <c r="BWD56" s="40"/>
      <c r="BWE56" s="40"/>
      <c r="BWF56" s="40"/>
      <c r="BWG56" s="40"/>
      <c r="BWH56" s="40"/>
      <c r="BWI56" s="40"/>
      <c r="BWJ56" s="40"/>
      <c r="BWK56" s="40"/>
      <c r="BWL56" s="40"/>
      <c r="BWM56" s="40"/>
      <c r="BWN56" s="40"/>
      <c r="BWO56" s="40"/>
      <c r="BWP56" s="40"/>
      <c r="BWQ56" s="40"/>
      <c r="BWR56" s="40"/>
      <c r="BWS56" s="40"/>
      <c r="BWT56" s="40"/>
      <c r="BWU56" s="40"/>
      <c r="BWV56" s="40"/>
      <c r="BWW56" s="40"/>
      <c r="BWX56" s="40"/>
      <c r="BWY56" s="40"/>
      <c r="BWZ56" s="40"/>
      <c r="BXA56" s="40"/>
      <c r="BXB56" s="40"/>
      <c r="BXC56" s="40"/>
      <c r="BXD56" s="40"/>
      <c r="BXE56" s="40"/>
      <c r="BXF56" s="40"/>
      <c r="BXG56" s="40"/>
      <c r="BXH56" s="40"/>
      <c r="BXI56" s="40"/>
      <c r="BXJ56" s="40"/>
      <c r="BXK56" s="40"/>
      <c r="BXL56" s="40"/>
      <c r="BXM56" s="40"/>
      <c r="BXN56" s="40"/>
      <c r="BXO56" s="40"/>
      <c r="BXP56" s="40"/>
      <c r="BXQ56" s="40"/>
      <c r="BXR56" s="40"/>
      <c r="BXS56" s="40"/>
      <c r="BXT56" s="40"/>
      <c r="BXU56" s="40"/>
      <c r="BXV56" s="40"/>
      <c r="BXW56" s="40"/>
      <c r="BXX56" s="40"/>
      <c r="BXY56" s="40"/>
      <c r="BXZ56" s="40"/>
      <c r="BYA56" s="40"/>
      <c r="BYB56" s="40"/>
      <c r="BYC56" s="40"/>
      <c r="BYD56" s="40"/>
      <c r="BYE56" s="40"/>
      <c r="BYF56" s="40"/>
      <c r="BYG56" s="40"/>
      <c r="BYH56" s="40"/>
      <c r="BYI56" s="40"/>
      <c r="BYJ56" s="40"/>
      <c r="BYK56" s="40"/>
      <c r="BYL56" s="40"/>
      <c r="BYM56" s="40"/>
      <c r="BYN56" s="40"/>
      <c r="BYO56" s="40"/>
      <c r="BYP56" s="40"/>
      <c r="BYQ56" s="40"/>
      <c r="BYR56" s="40"/>
      <c r="BYS56" s="40"/>
      <c r="BYT56" s="40"/>
      <c r="BYU56" s="40"/>
      <c r="BYV56" s="40"/>
      <c r="BYW56" s="40"/>
      <c r="BYX56" s="40"/>
      <c r="BYY56" s="40"/>
      <c r="BYZ56" s="40"/>
      <c r="BZA56" s="40"/>
      <c r="BZB56" s="40"/>
      <c r="BZC56" s="40"/>
      <c r="BZD56" s="40"/>
      <c r="BZE56" s="40"/>
      <c r="BZF56" s="40"/>
      <c r="BZG56" s="40"/>
      <c r="BZH56" s="40"/>
      <c r="BZI56" s="40"/>
      <c r="BZJ56" s="40"/>
      <c r="BZK56" s="40"/>
      <c r="BZL56" s="40"/>
      <c r="BZM56" s="40"/>
      <c r="BZN56" s="40"/>
      <c r="BZO56" s="40"/>
      <c r="BZP56" s="40"/>
      <c r="BZQ56" s="40"/>
      <c r="BZR56" s="40"/>
      <c r="BZS56" s="40"/>
      <c r="BZT56" s="40"/>
      <c r="BZU56" s="40"/>
      <c r="BZV56" s="40"/>
      <c r="BZW56" s="40"/>
      <c r="BZX56" s="40"/>
      <c r="BZY56" s="40"/>
      <c r="BZZ56" s="40"/>
      <c r="CAA56" s="40"/>
      <c r="CAB56" s="40"/>
      <c r="CAC56" s="40"/>
      <c r="CAD56" s="40"/>
      <c r="CAE56" s="40"/>
      <c r="CAF56" s="40"/>
      <c r="CAG56" s="40"/>
      <c r="CAH56" s="40"/>
      <c r="CAI56" s="40"/>
      <c r="CAJ56" s="40"/>
      <c r="CAK56" s="40"/>
      <c r="CAL56" s="40"/>
      <c r="CAM56" s="40"/>
      <c r="CAN56" s="40"/>
      <c r="CAO56" s="40"/>
      <c r="CAP56" s="40"/>
      <c r="CAQ56" s="40"/>
      <c r="CAR56" s="40"/>
      <c r="CAS56" s="40"/>
      <c r="CAT56" s="40"/>
      <c r="CAU56" s="40"/>
      <c r="CAV56" s="40"/>
      <c r="CAW56" s="40"/>
      <c r="CAX56" s="40"/>
      <c r="CAY56" s="40"/>
      <c r="CAZ56" s="40"/>
      <c r="CBA56" s="40"/>
      <c r="CBB56" s="40"/>
      <c r="CBC56" s="40"/>
      <c r="CBD56" s="40"/>
      <c r="CBE56" s="40"/>
      <c r="CBF56" s="40"/>
      <c r="CBG56" s="40"/>
      <c r="CBH56" s="40"/>
      <c r="CBI56" s="40"/>
      <c r="CBJ56" s="40"/>
      <c r="CBK56" s="40"/>
      <c r="CBL56" s="40"/>
      <c r="CBM56" s="40"/>
      <c r="CBN56" s="40"/>
      <c r="CBO56" s="40"/>
      <c r="CBP56" s="40"/>
      <c r="CBQ56" s="40"/>
      <c r="CBR56" s="40"/>
      <c r="CBS56" s="40"/>
      <c r="CBT56" s="40"/>
      <c r="CBU56" s="40"/>
      <c r="CBV56" s="40"/>
      <c r="CBW56" s="40"/>
      <c r="CBX56" s="40"/>
      <c r="CBY56" s="40"/>
      <c r="CBZ56" s="40"/>
      <c r="CCA56" s="40"/>
      <c r="CCB56" s="40"/>
      <c r="CCC56" s="40"/>
      <c r="CCD56" s="40"/>
      <c r="CCE56" s="40"/>
      <c r="CCF56" s="40"/>
      <c r="CCG56" s="40"/>
      <c r="CCH56" s="40"/>
      <c r="CCI56" s="40"/>
      <c r="CCJ56" s="40"/>
      <c r="CCK56" s="40"/>
      <c r="CCL56" s="40"/>
      <c r="CCM56" s="40"/>
      <c r="CCN56" s="40"/>
      <c r="CCO56" s="40"/>
      <c r="CCP56" s="40"/>
      <c r="CCQ56" s="40"/>
      <c r="CCR56" s="40"/>
      <c r="CCS56" s="40"/>
      <c r="CCT56" s="40"/>
      <c r="CCU56" s="40"/>
      <c r="CCV56" s="40"/>
      <c r="CCW56" s="40"/>
      <c r="CCX56" s="40"/>
      <c r="CCY56" s="40"/>
      <c r="CCZ56" s="40"/>
      <c r="CDA56" s="40"/>
      <c r="CDB56" s="40"/>
      <c r="CDC56" s="40"/>
      <c r="CDD56" s="40"/>
      <c r="CDE56" s="40"/>
      <c r="CDF56" s="40"/>
      <c r="CDG56" s="40"/>
      <c r="CDH56" s="40"/>
      <c r="CDI56" s="40"/>
      <c r="CDJ56" s="40"/>
      <c r="CDK56" s="40"/>
      <c r="CDL56" s="40"/>
      <c r="CDM56" s="40"/>
      <c r="CDN56" s="40"/>
      <c r="CDO56" s="40"/>
      <c r="CDP56" s="40"/>
      <c r="CDQ56" s="40"/>
      <c r="CDR56" s="40"/>
      <c r="CDS56" s="40"/>
      <c r="CDT56" s="40"/>
      <c r="CDU56" s="40"/>
      <c r="CDV56" s="40"/>
      <c r="CDW56" s="40"/>
      <c r="CDX56" s="40"/>
      <c r="CDY56" s="40"/>
      <c r="CDZ56" s="40"/>
      <c r="CEA56" s="40"/>
      <c r="CEB56" s="40"/>
      <c r="CEC56" s="40"/>
      <c r="CED56" s="40"/>
      <c r="CEE56" s="40"/>
      <c r="CEF56" s="40"/>
      <c r="CEG56" s="40"/>
      <c r="CEH56" s="40"/>
      <c r="CEI56" s="40"/>
      <c r="CEJ56" s="40"/>
      <c r="CEK56" s="40"/>
      <c r="CEL56" s="40"/>
      <c r="CEM56" s="40"/>
      <c r="CEN56" s="40"/>
      <c r="CEO56" s="40"/>
      <c r="CEP56" s="40"/>
      <c r="CEQ56" s="40"/>
      <c r="CER56" s="40"/>
      <c r="CES56" s="40"/>
      <c r="CET56" s="40"/>
      <c r="CEU56" s="40"/>
      <c r="CEV56" s="40"/>
      <c r="CEW56" s="40"/>
      <c r="CEX56" s="40"/>
      <c r="CEY56" s="40"/>
      <c r="CEZ56" s="40"/>
      <c r="CFA56" s="40"/>
      <c r="CFB56" s="40"/>
      <c r="CFC56" s="40"/>
      <c r="CFD56" s="40"/>
      <c r="CFE56" s="40"/>
      <c r="CFF56" s="40"/>
      <c r="CFG56" s="40"/>
      <c r="CFH56" s="40"/>
      <c r="CFI56" s="40"/>
      <c r="CFJ56" s="40"/>
      <c r="CFK56" s="40"/>
      <c r="CFL56" s="40"/>
      <c r="CFM56" s="40"/>
      <c r="CFN56" s="40"/>
      <c r="CFO56" s="40"/>
      <c r="CFP56" s="40"/>
      <c r="CFQ56" s="40"/>
      <c r="CFR56" s="40"/>
      <c r="CFS56" s="40"/>
      <c r="CFT56" s="40"/>
      <c r="CFU56" s="40"/>
      <c r="CFV56" s="40"/>
      <c r="CFW56" s="40"/>
      <c r="CFX56" s="40"/>
      <c r="CFY56" s="40"/>
      <c r="CFZ56" s="40"/>
      <c r="CGA56" s="40"/>
      <c r="CGB56" s="40"/>
      <c r="CGC56" s="40"/>
      <c r="CGD56" s="40"/>
      <c r="CGE56" s="40"/>
      <c r="CGF56" s="40"/>
      <c r="CGG56" s="40"/>
      <c r="CGH56" s="40"/>
      <c r="CGI56" s="40"/>
      <c r="CGJ56" s="40"/>
      <c r="CGK56" s="40"/>
      <c r="CGL56" s="40"/>
      <c r="CGM56" s="40"/>
      <c r="CGN56" s="40"/>
      <c r="CGO56" s="40"/>
      <c r="CGP56" s="40"/>
      <c r="CGQ56" s="40"/>
      <c r="CGR56" s="40"/>
      <c r="CGS56" s="40"/>
      <c r="CGT56" s="40"/>
      <c r="CGU56" s="40"/>
      <c r="CGV56" s="40"/>
      <c r="CGW56" s="40"/>
      <c r="CGX56" s="40"/>
      <c r="CGY56" s="40"/>
      <c r="CGZ56" s="40"/>
      <c r="CHA56" s="40"/>
      <c r="CHB56" s="40"/>
      <c r="CHC56" s="40"/>
      <c r="CHD56" s="40"/>
      <c r="CHE56" s="40"/>
      <c r="CHF56" s="40"/>
      <c r="CHG56" s="40"/>
      <c r="CHH56" s="40"/>
      <c r="CHI56" s="40"/>
      <c r="CHJ56" s="40"/>
      <c r="CHK56" s="40"/>
      <c r="CHL56" s="40"/>
      <c r="CHM56" s="40"/>
      <c r="CHN56" s="40"/>
      <c r="CHO56" s="40"/>
      <c r="CHP56" s="40"/>
      <c r="CHQ56" s="40"/>
      <c r="CHR56" s="40"/>
      <c r="CHS56" s="40"/>
      <c r="CHT56" s="40"/>
      <c r="CHU56" s="40"/>
      <c r="CHV56" s="40"/>
      <c r="CHW56" s="40"/>
      <c r="CHX56" s="40"/>
      <c r="CHY56" s="40"/>
      <c r="CHZ56" s="40"/>
      <c r="CIA56" s="40"/>
      <c r="CIB56" s="40"/>
      <c r="CIC56" s="40"/>
      <c r="CID56" s="40"/>
      <c r="CIE56" s="40"/>
      <c r="CIF56" s="40"/>
      <c r="CIG56" s="40"/>
      <c r="CIH56" s="40"/>
      <c r="CII56" s="40"/>
      <c r="CIJ56" s="40"/>
      <c r="CIK56" s="40"/>
      <c r="CIL56" s="40"/>
      <c r="CIM56" s="40"/>
      <c r="CIN56" s="40"/>
      <c r="CIO56" s="40"/>
      <c r="CIP56" s="40"/>
      <c r="CIQ56" s="40"/>
      <c r="CIR56" s="40"/>
      <c r="CIS56" s="40"/>
      <c r="CIT56" s="40"/>
      <c r="CIU56" s="40"/>
      <c r="CIV56" s="40"/>
      <c r="CIW56" s="40"/>
      <c r="CIX56" s="40"/>
      <c r="CIY56" s="40"/>
      <c r="CIZ56" s="40"/>
      <c r="CJA56" s="40"/>
      <c r="CJB56" s="40"/>
      <c r="CJC56" s="40"/>
      <c r="CJD56" s="40"/>
      <c r="CJE56" s="40"/>
      <c r="CJF56" s="40"/>
      <c r="CJG56" s="40"/>
      <c r="CJH56" s="40"/>
      <c r="CJI56" s="40"/>
      <c r="CJJ56" s="40"/>
      <c r="CJK56" s="40"/>
      <c r="CJL56" s="40"/>
      <c r="CJM56" s="40"/>
      <c r="CJN56" s="40"/>
      <c r="CJO56" s="40"/>
      <c r="CJP56" s="40"/>
      <c r="CJQ56" s="40"/>
      <c r="CJR56" s="40"/>
      <c r="CJS56" s="40"/>
      <c r="CJT56" s="40"/>
      <c r="CJU56" s="40"/>
      <c r="CJV56" s="40"/>
      <c r="CJW56" s="40"/>
      <c r="CJX56" s="40"/>
      <c r="CJY56" s="40"/>
      <c r="CJZ56" s="40"/>
      <c r="CKA56" s="40"/>
      <c r="CKB56" s="40"/>
      <c r="CKC56" s="40"/>
      <c r="CKD56" s="40"/>
      <c r="CKE56" s="40"/>
      <c r="CKF56" s="40"/>
      <c r="CKG56" s="40"/>
      <c r="CKH56" s="40"/>
      <c r="CKI56" s="40"/>
      <c r="CKJ56" s="40"/>
      <c r="CKK56" s="40"/>
      <c r="CKL56" s="40"/>
      <c r="CKM56" s="40"/>
      <c r="CKN56" s="40"/>
      <c r="CKO56" s="40"/>
      <c r="CKP56" s="40"/>
      <c r="CKQ56" s="40"/>
      <c r="CKR56" s="40"/>
      <c r="CKS56" s="40"/>
      <c r="CKT56" s="40"/>
      <c r="CKU56" s="40"/>
      <c r="CKV56" s="40"/>
      <c r="CKW56" s="40"/>
      <c r="CKX56" s="40"/>
      <c r="CKY56" s="40"/>
      <c r="CKZ56" s="40"/>
      <c r="CLA56" s="40"/>
      <c r="CLB56" s="40"/>
      <c r="CLC56" s="40"/>
      <c r="CLD56" s="40"/>
      <c r="CLE56" s="40"/>
      <c r="CLF56" s="40"/>
      <c r="CLG56" s="40"/>
      <c r="CLH56" s="40"/>
      <c r="CLI56" s="40"/>
      <c r="CLJ56" s="40"/>
      <c r="CLK56" s="40"/>
      <c r="CLL56" s="40"/>
      <c r="CLM56" s="40"/>
      <c r="CLN56" s="40"/>
      <c r="CLO56" s="40"/>
      <c r="CLP56" s="40"/>
      <c r="CLQ56" s="40"/>
      <c r="CLR56" s="40"/>
      <c r="CLS56" s="40"/>
      <c r="CLT56" s="40"/>
      <c r="CLU56" s="40"/>
      <c r="CLV56" s="40"/>
      <c r="CLW56" s="40"/>
      <c r="CLX56" s="40"/>
      <c r="CLY56" s="40"/>
      <c r="CLZ56" s="40"/>
      <c r="CMA56" s="40"/>
      <c r="CMB56" s="40"/>
      <c r="CMC56" s="40"/>
      <c r="CMD56" s="40"/>
      <c r="CME56" s="40"/>
      <c r="CMF56" s="40"/>
      <c r="CMG56" s="40"/>
      <c r="CMH56" s="40"/>
      <c r="CMI56" s="40"/>
      <c r="CMJ56" s="40"/>
      <c r="CMK56" s="40"/>
      <c r="CML56" s="40"/>
      <c r="CMM56" s="40"/>
      <c r="CMN56" s="40"/>
      <c r="CMO56" s="40"/>
      <c r="CMP56" s="40"/>
      <c r="CMQ56" s="40"/>
      <c r="CMR56" s="40"/>
      <c r="CMS56" s="40"/>
      <c r="CMT56" s="40"/>
      <c r="CMU56" s="40"/>
      <c r="CMV56" s="40"/>
      <c r="CMW56" s="40"/>
      <c r="CMX56" s="40"/>
      <c r="CMY56" s="40"/>
      <c r="CMZ56" s="40"/>
      <c r="CNA56" s="40"/>
      <c r="CNB56" s="40"/>
      <c r="CNC56" s="40"/>
      <c r="CND56" s="40"/>
      <c r="CNE56" s="40"/>
      <c r="CNF56" s="40"/>
      <c r="CNG56" s="40"/>
      <c r="CNH56" s="40"/>
      <c r="CNI56" s="40"/>
      <c r="CNJ56" s="40"/>
      <c r="CNK56" s="40"/>
      <c r="CNL56" s="40"/>
      <c r="CNM56" s="40"/>
      <c r="CNN56" s="40"/>
      <c r="CNO56" s="40"/>
      <c r="CNP56" s="40"/>
      <c r="CNQ56" s="40"/>
      <c r="CNR56" s="40"/>
      <c r="CNS56" s="40"/>
      <c r="CNT56" s="40"/>
      <c r="CNU56" s="40"/>
      <c r="CNV56" s="40"/>
      <c r="CNW56" s="40"/>
      <c r="CNX56" s="40"/>
      <c r="CNY56" s="40"/>
      <c r="CNZ56" s="40"/>
      <c r="COA56" s="40"/>
      <c r="COB56" s="40"/>
      <c r="COC56" s="40"/>
      <c r="COD56" s="40"/>
      <c r="COE56" s="40"/>
      <c r="COF56" s="40"/>
      <c r="COG56" s="40"/>
      <c r="COH56" s="40"/>
      <c r="COI56" s="40"/>
      <c r="COJ56" s="40"/>
      <c r="COK56" s="40"/>
      <c r="COL56" s="40"/>
      <c r="COM56" s="40"/>
      <c r="CON56" s="40"/>
      <c r="COO56" s="40"/>
      <c r="COP56" s="40"/>
      <c r="COQ56" s="40"/>
      <c r="COR56" s="40"/>
      <c r="COS56" s="40"/>
      <c r="COT56" s="40"/>
      <c r="COU56" s="40"/>
      <c r="COV56" s="40"/>
      <c r="COW56" s="40"/>
      <c r="COX56" s="40"/>
      <c r="COY56" s="40"/>
      <c r="COZ56" s="40"/>
      <c r="CPA56" s="40"/>
      <c r="CPB56" s="40"/>
      <c r="CPC56" s="40"/>
      <c r="CPD56" s="40"/>
      <c r="CPE56" s="40"/>
      <c r="CPF56" s="40"/>
      <c r="CPG56" s="40"/>
      <c r="CPH56" s="40"/>
      <c r="CPI56" s="40"/>
      <c r="CPJ56" s="40"/>
      <c r="CPK56" s="40"/>
      <c r="CPL56" s="40"/>
      <c r="CPM56" s="40"/>
      <c r="CPN56" s="40"/>
      <c r="CPO56" s="40"/>
      <c r="CPP56" s="40"/>
      <c r="CPQ56" s="40"/>
      <c r="CPR56" s="40"/>
      <c r="CPS56" s="40"/>
      <c r="CPT56" s="40"/>
      <c r="CPU56" s="40"/>
      <c r="CPV56" s="40"/>
      <c r="CPW56" s="40"/>
      <c r="CPX56" s="40"/>
      <c r="CPY56" s="40"/>
      <c r="CPZ56" s="40"/>
      <c r="CQA56" s="40"/>
      <c r="CQB56" s="40"/>
      <c r="CQC56" s="40"/>
      <c r="CQD56" s="40"/>
      <c r="CQE56" s="40"/>
      <c r="CQF56" s="40"/>
      <c r="CQG56" s="40"/>
      <c r="CQH56" s="40"/>
      <c r="CQI56" s="40"/>
      <c r="CQJ56" s="40"/>
      <c r="CQK56" s="40"/>
      <c r="CQL56" s="40"/>
      <c r="CQM56" s="40"/>
      <c r="CQN56" s="40"/>
      <c r="CQO56" s="40"/>
      <c r="CQP56" s="40"/>
      <c r="CQQ56" s="40"/>
      <c r="CQR56" s="40"/>
      <c r="CQS56" s="40"/>
      <c r="CQT56" s="40"/>
      <c r="CQU56" s="40"/>
      <c r="CQV56" s="40"/>
      <c r="CQW56" s="40"/>
      <c r="CQX56" s="40"/>
      <c r="CQY56" s="40"/>
      <c r="CQZ56" s="40"/>
      <c r="CRA56" s="40"/>
      <c r="CRB56" s="40"/>
      <c r="CRC56" s="40"/>
      <c r="CRD56" s="40"/>
      <c r="CRE56" s="40"/>
      <c r="CRF56" s="40"/>
      <c r="CRG56" s="40"/>
      <c r="CRH56" s="40"/>
      <c r="CRI56" s="40"/>
      <c r="CRJ56" s="40"/>
      <c r="CRK56" s="40"/>
      <c r="CRL56" s="40"/>
      <c r="CRM56" s="40"/>
      <c r="CRN56" s="40"/>
      <c r="CRO56" s="40"/>
      <c r="CRP56" s="40"/>
      <c r="CRQ56" s="40"/>
      <c r="CRR56" s="40"/>
      <c r="CRS56" s="40"/>
      <c r="CRT56" s="40"/>
      <c r="CRU56" s="40"/>
      <c r="CRV56" s="40"/>
      <c r="CRW56" s="40"/>
      <c r="CRX56" s="40"/>
      <c r="CRY56" s="40"/>
      <c r="CRZ56" s="40"/>
      <c r="CSA56" s="40"/>
      <c r="CSB56" s="40"/>
      <c r="CSC56" s="40"/>
      <c r="CSD56" s="40"/>
      <c r="CSE56" s="40"/>
      <c r="CSF56" s="40"/>
      <c r="CSG56" s="40"/>
      <c r="CSH56" s="40"/>
      <c r="CSI56" s="40"/>
      <c r="CSJ56" s="40"/>
      <c r="CSK56" s="40"/>
      <c r="CSL56" s="40"/>
      <c r="CSM56" s="40"/>
      <c r="CSN56" s="40"/>
      <c r="CSO56" s="40"/>
      <c r="CSP56" s="40"/>
      <c r="CSQ56" s="40"/>
      <c r="CSR56" s="40"/>
      <c r="CSS56" s="40"/>
      <c r="CST56" s="40"/>
      <c r="CSU56" s="40"/>
      <c r="CSV56" s="40"/>
      <c r="CSW56" s="40"/>
      <c r="CSX56" s="40"/>
      <c r="CSY56" s="40"/>
      <c r="CSZ56" s="40"/>
      <c r="CTA56" s="40"/>
      <c r="CTB56" s="40"/>
      <c r="CTC56" s="40"/>
      <c r="CTD56" s="40"/>
      <c r="CTE56" s="40"/>
      <c r="CTF56" s="40"/>
      <c r="CTG56" s="40"/>
      <c r="CTH56" s="40"/>
      <c r="CTI56" s="40"/>
      <c r="CTJ56" s="40"/>
      <c r="CTK56" s="40"/>
      <c r="CTL56" s="40"/>
      <c r="CTM56" s="40"/>
      <c r="CTN56" s="40"/>
      <c r="CTO56" s="40"/>
      <c r="CTP56" s="40"/>
      <c r="CTQ56" s="40"/>
      <c r="CTR56" s="40"/>
      <c r="CTS56" s="40"/>
      <c r="CTT56" s="40"/>
      <c r="CTU56" s="40"/>
      <c r="CTV56" s="40"/>
      <c r="CTW56" s="40"/>
      <c r="CTX56" s="40"/>
      <c r="CTY56" s="40"/>
      <c r="CTZ56" s="40"/>
      <c r="CUA56" s="40"/>
      <c r="CUB56" s="40"/>
      <c r="CUC56" s="40"/>
      <c r="CUD56" s="40"/>
      <c r="CUE56" s="40"/>
      <c r="CUF56" s="40"/>
      <c r="CUG56" s="40"/>
      <c r="CUH56" s="40"/>
      <c r="CUI56" s="40"/>
      <c r="CUJ56" s="40"/>
      <c r="CUK56" s="40"/>
      <c r="CUL56" s="40"/>
      <c r="CUM56" s="40"/>
      <c r="CUN56" s="40"/>
      <c r="CUO56" s="40"/>
      <c r="CUP56" s="40"/>
      <c r="CUQ56" s="40"/>
      <c r="CUR56" s="40"/>
      <c r="CUS56" s="40"/>
      <c r="CUT56" s="40"/>
      <c r="CUU56" s="40"/>
      <c r="CUV56" s="40"/>
      <c r="CUW56" s="40"/>
      <c r="CUX56" s="40"/>
      <c r="CUY56" s="40"/>
      <c r="CUZ56" s="40"/>
      <c r="CVA56" s="40"/>
      <c r="CVB56" s="40"/>
      <c r="CVC56" s="40"/>
      <c r="CVD56" s="40"/>
      <c r="CVE56" s="40"/>
      <c r="CVF56" s="40"/>
      <c r="CVG56" s="40"/>
      <c r="CVH56" s="40"/>
      <c r="CVI56" s="40"/>
      <c r="CVJ56" s="40"/>
      <c r="CVK56" s="40"/>
      <c r="CVL56" s="40"/>
      <c r="CVM56" s="40"/>
      <c r="CVN56" s="40"/>
      <c r="CVO56" s="40"/>
      <c r="CVP56" s="40"/>
      <c r="CVQ56" s="40"/>
      <c r="CVR56" s="40"/>
      <c r="CVS56" s="40"/>
      <c r="CVT56" s="40"/>
      <c r="CVU56" s="40"/>
      <c r="CVV56" s="40"/>
      <c r="CVW56" s="40"/>
      <c r="CVX56" s="40"/>
      <c r="CVY56" s="40"/>
      <c r="CVZ56" s="40"/>
      <c r="CWA56" s="40"/>
      <c r="CWB56" s="40"/>
      <c r="CWC56" s="40"/>
      <c r="CWD56" s="40"/>
      <c r="CWE56" s="40"/>
      <c r="CWF56" s="40"/>
      <c r="CWG56" s="40"/>
      <c r="CWH56" s="40"/>
      <c r="CWI56" s="40"/>
      <c r="CWJ56" s="40"/>
      <c r="CWK56" s="40"/>
      <c r="CWL56" s="40"/>
      <c r="CWM56" s="40"/>
      <c r="CWN56" s="40"/>
      <c r="CWO56" s="40"/>
      <c r="CWP56" s="40"/>
      <c r="CWQ56" s="40"/>
      <c r="CWR56" s="40"/>
      <c r="CWS56" s="40"/>
      <c r="CWT56" s="40"/>
      <c r="CWU56" s="40"/>
      <c r="CWV56" s="40"/>
      <c r="CWW56" s="40"/>
      <c r="CWX56" s="40"/>
      <c r="CWY56" s="40"/>
      <c r="CWZ56" s="40"/>
      <c r="CXA56" s="40"/>
      <c r="CXB56" s="40"/>
      <c r="CXC56" s="40"/>
      <c r="CXD56" s="40"/>
      <c r="CXE56" s="40"/>
      <c r="CXF56" s="40"/>
      <c r="CXG56" s="40"/>
      <c r="CXH56" s="40"/>
      <c r="CXI56" s="40"/>
      <c r="CXJ56" s="40"/>
      <c r="CXK56" s="40"/>
      <c r="CXL56" s="40"/>
      <c r="CXM56" s="40"/>
      <c r="CXN56" s="40"/>
      <c r="CXO56" s="40"/>
      <c r="CXP56" s="40"/>
      <c r="CXQ56" s="40"/>
      <c r="CXR56" s="40"/>
      <c r="CXS56" s="40"/>
      <c r="CXT56" s="40"/>
      <c r="CXU56" s="40"/>
      <c r="CXV56" s="40"/>
      <c r="CXW56" s="40"/>
      <c r="CXX56" s="40"/>
      <c r="CXY56" s="40"/>
      <c r="CXZ56" s="40"/>
      <c r="CYA56" s="40"/>
      <c r="CYB56" s="40"/>
      <c r="CYC56" s="40"/>
      <c r="CYD56" s="40"/>
      <c r="CYE56" s="40"/>
      <c r="CYF56" s="40"/>
      <c r="CYG56" s="40"/>
      <c r="CYH56" s="40"/>
      <c r="CYI56" s="40"/>
      <c r="CYJ56" s="40"/>
      <c r="CYK56" s="40"/>
      <c r="CYL56" s="40"/>
      <c r="CYM56" s="40"/>
      <c r="CYN56" s="40"/>
      <c r="CYO56" s="40"/>
      <c r="CYP56" s="40"/>
      <c r="CYQ56" s="40"/>
      <c r="CYR56" s="40"/>
      <c r="CYS56" s="40"/>
      <c r="CYT56" s="40"/>
      <c r="CYU56" s="40"/>
      <c r="CYV56" s="40"/>
      <c r="CYW56" s="40"/>
      <c r="CYX56" s="40"/>
      <c r="CYY56" s="40"/>
      <c r="CYZ56" s="40"/>
      <c r="CZA56" s="40"/>
      <c r="CZB56" s="40"/>
      <c r="CZC56" s="40"/>
      <c r="CZD56" s="40"/>
      <c r="CZE56" s="40"/>
      <c r="CZF56" s="40"/>
      <c r="CZG56" s="40"/>
      <c r="CZH56" s="40"/>
      <c r="CZI56" s="40"/>
      <c r="CZJ56" s="40"/>
      <c r="CZK56" s="40"/>
      <c r="CZL56" s="40"/>
      <c r="CZM56" s="40"/>
      <c r="CZN56" s="40"/>
      <c r="CZO56" s="40"/>
      <c r="CZP56" s="40"/>
      <c r="CZQ56" s="40"/>
      <c r="CZR56" s="40"/>
      <c r="CZS56" s="40"/>
      <c r="CZT56" s="40"/>
      <c r="CZU56" s="40"/>
      <c r="CZV56" s="40"/>
      <c r="CZW56" s="40"/>
      <c r="CZX56" s="40"/>
      <c r="CZY56" s="40"/>
      <c r="CZZ56" s="40"/>
      <c r="DAA56" s="40"/>
      <c r="DAB56" s="40"/>
      <c r="DAC56" s="40"/>
      <c r="DAD56" s="40"/>
      <c r="DAE56" s="40"/>
      <c r="DAF56" s="40"/>
      <c r="DAG56" s="40"/>
      <c r="DAH56" s="40"/>
      <c r="DAI56" s="40"/>
      <c r="DAJ56" s="40"/>
      <c r="DAK56" s="40"/>
      <c r="DAL56" s="40"/>
      <c r="DAM56" s="40"/>
      <c r="DAN56" s="40"/>
      <c r="DAO56" s="40"/>
      <c r="DAP56" s="40"/>
      <c r="DAQ56" s="40"/>
      <c r="DAR56" s="40"/>
      <c r="DAS56" s="40"/>
      <c r="DAT56" s="40"/>
      <c r="DAU56" s="40"/>
      <c r="DAV56" s="40"/>
      <c r="DAW56" s="40"/>
      <c r="DAX56" s="40"/>
      <c r="DAY56" s="40"/>
      <c r="DAZ56" s="40"/>
      <c r="DBA56" s="40"/>
      <c r="DBB56" s="40"/>
      <c r="DBC56" s="40"/>
      <c r="DBD56" s="40"/>
      <c r="DBE56" s="40"/>
      <c r="DBF56" s="40"/>
      <c r="DBG56" s="40"/>
      <c r="DBH56" s="40"/>
      <c r="DBI56" s="40"/>
      <c r="DBJ56" s="40"/>
      <c r="DBK56" s="40"/>
      <c r="DBL56" s="40"/>
      <c r="DBM56" s="40"/>
      <c r="DBN56" s="40"/>
      <c r="DBO56" s="40"/>
      <c r="DBP56" s="40"/>
      <c r="DBQ56" s="40"/>
      <c r="DBR56" s="40"/>
      <c r="DBS56" s="40"/>
      <c r="DBT56" s="40"/>
      <c r="DBU56" s="40"/>
      <c r="DBV56" s="40"/>
      <c r="DBW56" s="40"/>
      <c r="DBX56" s="40"/>
      <c r="DBY56" s="40"/>
      <c r="DBZ56" s="40"/>
      <c r="DCA56" s="40"/>
      <c r="DCB56" s="40"/>
      <c r="DCC56" s="40"/>
      <c r="DCD56" s="40"/>
      <c r="DCE56" s="40"/>
      <c r="DCF56" s="40"/>
      <c r="DCG56" s="40"/>
      <c r="DCH56" s="40"/>
      <c r="DCI56" s="40"/>
      <c r="DCJ56" s="40"/>
      <c r="DCK56" s="40"/>
      <c r="DCL56" s="40"/>
      <c r="DCM56" s="40"/>
      <c r="DCN56" s="40"/>
      <c r="DCO56" s="40"/>
      <c r="DCP56" s="40"/>
      <c r="DCQ56" s="40"/>
      <c r="DCR56" s="40"/>
      <c r="DCS56" s="40"/>
      <c r="DCT56" s="40"/>
      <c r="DCU56" s="40"/>
      <c r="DCV56" s="40"/>
      <c r="DCW56" s="40"/>
      <c r="DCX56" s="40"/>
      <c r="DCY56" s="40"/>
      <c r="DCZ56" s="40"/>
      <c r="DDA56" s="40"/>
      <c r="DDB56" s="40"/>
      <c r="DDC56" s="40"/>
      <c r="DDD56" s="40"/>
      <c r="DDE56" s="40"/>
      <c r="DDF56" s="40"/>
      <c r="DDG56" s="40"/>
      <c r="DDH56" s="40"/>
      <c r="DDI56" s="40"/>
      <c r="DDJ56" s="40"/>
      <c r="DDK56" s="40"/>
      <c r="DDL56" s="40"/>
      <c r="DDM56" s="40"/>
      <c r="DDN56" s="40"/>
      <c r="DDO56" s="40"/>
      <c r="DDP56" s="40"/>
      <c r="DDQ56" s="40"/>
      <c r="DDR56" s="40"/>
      <c r="DDS56" s="40"/>
      <c r="DDT56" s="40"/>
      <c r="DDU56" s="40"/>
      <c r="DDV56" s="40"/>
      <c r="DDW56" s="40"/>
      <c r="DDX56" s="40"/>
      <c r="DDY56" s="40"/>
      <c r="DDZ56" s="40"/>
      <c r="DEA56" s="40"/>
      <c r="DEB56" s="40"/>
      <c r="DEC56" s="40"/>
      <c r="DED56" s="40"/>
      <c r="DEE56" s="40"/>
      <c r="DEF56" s="40"/>
      <c r="DEG56" s="40"/>
      <c r="DEH56" s="40"/>
      <c r="DEI56" s="40"/>
      <c r="DEJ56" s="40"/>
      <c r="DEK56" s="40"/>
      <c r="DEL56" s="40"/>
      <c r="DEM56" s="40"/>
      <c r="DEN56" s="40"/>
      <c r="DEO56" s="40"/>
      <c r="DEP56" s="40"/>
      <c r="DEQ56" s="40"/>
      <c r="DER56" s="40"/>
      <c r="DES56" s="40"/>
      <c r="DET56" s="40"/>
      <c r="DEU56" s="40"/>
      <c r="DEV56" s="40"/>
      <c r="DEW56" s="40"/>
      <c r="DEX56" s="40"/>
      <c r="DEY56" s="40"/>
      <c r="DEZ56" s="40"/>
      <c r="DFA56" s="40"/>
      <c r="DFB56" s="40"/>
      <c r="DFC56" s="40"/>
      <c r="DFD56" s="40"/>
      <c r="DFE56" s="40"/>
      <c r="DFF56" s="40"/>
      <c r="DFG56" s="40"/>
      <c r="DFH56" s="40"/>
      <c r="DFI56" s="40"/>
      <c r="DFJ56" s="40"/>
      <c r="DFK56" s="40"/>
      <c r="DFL56" s="40"/>
      <c r="DFM56" s="40"/>
      <c r="DFN56" s="40"/>
      <c r="DFO56" s="40"/>
      <c r="DFP56" s="40"/>
      <c r="DFQ56" s="40"/>
      <c r="DFR56" s="40"/>
      <c r="DFS56" s="40"/>
      <c r="DFT56" s="40"/>
      <c r="DFU56" s="40"/>
      <c r="DFV56" s="40"/>
      <c r="DFW56" s="40"/>
      <c r="DFX56" s="40"/>
      <c r="DFY56" s="40"/>
      <c r="DFZ56" s="40"/>
      <c r="DGA56" s="40"/>
      <c r="DGB56" s="40"/>
      <c r="DGC56" s="40"/>
      <c r="DGD56" s="40"/>
      <c r="DGE56" s="40"/>
      <c r="DGF56" s="40"/>
      <c r="DGG56" s="40"/>
      <c r="DGH56" s="40"/>
      <c r="DGI56" s="40"/>
      <c r="DGJ56" s="40"/>
      <c r="DGK56" s="40"/>
      <c r="DGL56" s="40"/>
      <c r="DGM56" s="40"/>
      <c r="DGN56" s="40"/>
      <c r="DGO56" s="40"/>
      <c r="DGP56" s="40"/>
      <c r="DGQ56" s="40"/>
      <c r="DGR56" s="40"/>
      <c r="DGS56" s="40"/>
      <c r="DGT56" s="40"/>
      <c r="DGU56" s="40"/>
      <c r="DGV56" s="40"/>
      <c r="DGW56" s="40"/>
      <c r="DGX56" s="40"/>
      <c r="DGY56" s="40"/>
      <c r="DGZ56" s="40"/>
      <c r="DHA56" s="40"/>
      <c r="DHB56" s="40"/>
      <c r="DHC56" s="40"/>
      <c r="DHD56" s="40"/>
      <c r="DHE56" s="40"/>
      <c r="DHF56" s="40"/>
      <c r="DHG56" s="40"/>
      <c r="DHH56" s="40"/>
      <c r="DHI56" s="40"/>
      <c r="DHJ56" s="40"/>
      <c r="DHK56" s="40"/>
      <c r="DHL56" s="40"/>
      <c r="DHM56" s="40"/>
      <c r="DHN56" s="40"/>
      <c r="DHO56" s="40"/>
      <c r="DHP56" s="40"/>
      <c r="DHQ56" s="40"/>
      <c r="DHR56" s="40"/>
      <c r="DHS56" s="40"/>
      <c r="DHT56" s="40"/>
      <c r="DHU56" s="40"/>
      <c r="DHV56" s="40"/>
      <c r="DHW56" s="40"/>
      <c r="DHX56" s="40"/>
      <c r="DHY56" s="40"/>
      <c r="DHZ56" s="40"/>
      <c r="DIA56" s="40"/>
      <c r="DIB56" s="40"/>
      <c r="DIC56" s="40"/>
      <c r="DID56" s="40"/>
      <c r="DIE56" s="40"/>
      <c r="DIF56" s="40"/>
      <c r="DIG56" s="40"/>
      <c r="DIH56" s="40"/>
      <c r="DII56" s="40"/>
      <c r="DIJ56" s="40"/>
      <c r="DIK56" s="40"/>
      <c r="DIL56" s="40"/>
      <c r="DIM56" s="40"/>
      <c r="DIN56" s="40"/>
      <c r="DIO56" s="40"/>
      <c r="DIP56" s="40"/>
      <c r="DIQ56" s="40"/>
      <c r="DIR56" s="40"/>
      <c r="DIS56" s="40"/>
      <c r="DIT56" s="40"/>
      <c r="DIU56" s="40"/>
      <c r="DIV56" s="40"/>
      <c r="DIW56" s="40"/>
      <c r="DIX56" s="40"/>
      <c r="DIY56" s="40"/>
      <c r="DIZ56" s="40"/>
      <c r="DJA56" s="40"/>
      <c r="DJB56" s="40"/>
      <c r="DJC56" s="40"/>
      <c r="DJD56" s="40"/>
      <c r="DJE56" s="40"/>
      <c r="DJF56" s="40"/>
      <c r="DJG56" s="40"/>
      <c r="DJH56" s="40"/>
      <c r="DJI56" s="40"/>
      <c r="DJJ56" s="40"/>
      <c r="DJK56" s="40"/>
      <c r="DJL56" s="40"/>
      <c r="DJM56" s="40"/>
      <c r="DJN56" s="40"/>
      <c r="DJO56" s="40"/>
      <c r="DJP56" s="40"/>
      <c r="DJQ56" s="40"/>
      <c r="DJR56" s="40"/>
      <c r="DJS56" s="40"/>
      <c r="DJT56" s="40"/>
      <c r="DJU56" s="40"/>
      <c r="DJV56" s="40"/>
      <c r="DJW56" s="40"/>
      <c r="DJX56" s="40"/>
      <c r="DJY56" s="40"/>
      <c r="DJZ56" s="40"/>
      <c r="DKA56" s="40"/>
      <c r="DKB56" s="40"/>
      <c r="DKC56" s="40"/>
      <c r="DKD56" s="40"/>
      <c r="DKE56" s="40"/>
      <c r="DKF56" s="40"/>
      <c r="DKG56" s="40"/>
      <c r="DKH56" s="40"/>
      <c r="DKI56" s="40"/>
      <c r="DKJ56" s="40"/>
      <c r="DKK56" s="40"/>
      <c r="DKL56" s="40"/>
      <c r="DKM56" s="40"/>
      <c r="DKN56" s="40"/>
      <c r="DKO56" s="40"/>
      <c r="DKP56" s="40"/>
      <c r="DKQ56" s="40"/>
      <c r="DKR56" s="40"/>
      <c r="DKS56" s="40"/>
      <c r="DKT56" s="40"/>
      <c r="DKU56" s="40"/>
      <c r="DKV56" s="40"/>
      <c r="DKW56" s="40"/>
      <c r="DKX56" s="40"/>
      <c r="DKY56" s="40"/>
      <c r="DKZ56" s="40"/>
      <c r="DLA56" s="40"/>
      <c r="DLB56" s="40"/>
      <c r="DLC56" s="40"/>
      <c r="DLD56" s="40"/>
      <c r="DLE56" s="40"/>
      <c r="DLF56" s="40"/>
      <c r="DLG56" s="40"/>
      <c r="DLH56" s="40"/>
      <c r="DLI56" s="40"/>
      <c r="DLJ56" s="40"/>
      <c r="DLK56" s="40"/>
      <c r="DLL56" s="40"/>
      <c r="DLM56" s="40"/>
      <c r="DLN56" s="40"/>
      <c r="DLO56" s="40"/>
      <c r="DLP56" s="40"/>
      <c r="DLQ56" s="40"/>
      <c r="DLR56" s="40"/>
      <c r="DLS56" s="40"/>
      <c r="DLT56" s="40"/>
      <c r="DLU56" s="40"/>
      <c r="DLV56" s="40"/>
      <c r="DLW56" s="40"/>
      <c r="DLX56" s="40"/>
      <c r="DLY56" s="40"/>
      <c r="DLZ56" s="40"/>
      <c r="DMA56" s="40"/>
      <c r="DMB56" s="40"/>
      <c r="DMC56" s="40"/>
      <c r="DMD56" s="40"/>
      <c r="DME56" s="40"/>
      <c r="DMF56" s="40"/>
      <c r="DMG56" s="40"/>
      <c r="DMH56" s="40"/>
      <c r="DMI56" s="40"/>
      <c r="DMJ56" s="40"/>
      <c r="DMK56" s="40"/>
      <c r="DML56" s="40"/>
      <c r="DMM56" s="40"/>
      <c r="DMN56" s="40"/>
      <c r="DMO56" s="40"/>
      <c r="DMP56" s="40"/>
      <c r="DMQ56" s="40"/>
      <c r="DMR56" s="40"/>
      <c r="DMS56" s="40"/>
      <c r="DMT56" s="40"/>
      <c r="DMU56" s="40"/>
      <c r="DMV56" s="40"/>
      <c r="DMW56" s="40"/>
      <c r="DMX56" s="40"/>
      <c r="DMY56" s="40"/>
      <c r="DMZ56" s="40"/>
      <c r="DNA56" s="40"/>
      <c r="DNB56" s="40"/>
      <c r="DNC56" s="40"/>
      <c r="DND56" s="40"/>
      <c r="DNE56" s="40"/>
      <c r="DNF56" s="40"/>
      <c r="DNG56" s="40"/>
      <c r="DNH56" s="40"/>
      <c r="DNI56" s="40"/>
      <c r="DNJ56" s="40"/>
      <c r="DNK56" s="40"/>
      <c r="DNL56" s="40"/>
      <c r="DNM56" s="40"/>
      <c r="DNN56" s="40"/>
      <c r="DNO56" s="40"/>
      <c r="DNP56" s="40"/>
      <c r="DNQ56" s="40"/>
      <c r="DNR56" s="40"/>
      <c r="DNS56" s="40"/>
      <c r="DNT56" s="40"/>
      <c r="DNU56" s="40"/>
      <c r="DNV56" s="40"/>
      <c r="DNW56" s="40"/>
      <c r="DNX56" s="40"/>
      <c r="DNY56" s="40"/>
      <c r="DNZ56" s="40"/>
      <c r="DOA56" s="40"/>
      <c r="DOB56" s="40"/>
      <c r="DOC56" s="40"/>
      <c r="DOD56" s="40"/>
      <c r="DOE56" s="40"/>
      <c r="DOF56" s="40"/>
      <c r="DOG56" s="40"/>
      <c r="DOH56" s="40"/>
      <c r="DOI56" s="40"/>
      <c r="DOJ56" s="40"/>
      <c r="DOK56" s="40"/>
      <c r="DOL56" s="40"/>
      <c r="DOM56" s="40"/>
      <c r="DON56" s="40"/>
      <c r="DOO56" s="40"/>
      <c r="DOP56" s="40"/>
      <c r="DOQ56" s="40"/>
      <c r="DOR56" s="40"/>
      <c r="DOS56" s="40"/>
      <c r="DOT56" s="40"/>
      <c r="DOU56" s="40"/>
      <c r="DOV56" s="40"/>
      <c r="DOW56" s="40"/>
      <c r="DOX56" s="40"/>
      <c r="DOY56" s="40"/>
      <c r="DOZ56" s="40"/>
      <c r="DPA56" s="40"/>
      <c r="DPB56" s="40"/>
      <c r="DPC56" s="40"/>
      <c r="DPD56" s="40"/>
      <c r="DPE56" s="40"/>
      <c r="DPF56" s="40"/>
      <c r="DPG56" s="40"/>
      <c r="DPH56" s="40"/>
      <c r="DPI56" s="40"/>
      <c r="DPJ56" s="40"/>
      <c r="DPK56" s="40"/>
      <c r="DPL56" s="40"/>
      <c r="DPM56" s="40"/>
      <c r="DPN56" s="40"/>
      <c r="DPO56" s="40"/>
      <c r="DPP56" s="40"/>
      <c r="DPQ56" s="40"/>
      <c r="DPR56" s="40"/>
      <c r="DPS56" s="40"/>
      <c r="DPT56" s="40"/>
      <c r="DPU56" s="40"/>
      <c r="DPV56" s="40"/>
      <c r="DPW56" s="40"/>
      <c r="DPX56" s="40"/>
      <c r="DPY56" s="40"/>
      <c r="DPZ56" s="40"/>
      <c r="DQA56" s="40"/>
      <c r="DQB56" s="40"/>
      <c r="DQC56" s="40"/>
      <c r="DQD56" s="40"/>
      <c r="DQE56" s="40"/>
      <c r="DQF56" s="40"/>
      <c r="DQG56" s="40"/>
      <c r="DQH56" s="40"/>
      <c r="DQI56" s="40"/>
      <c r="DQJ56" s="40"/>
      <c r="DQK56" s="40"/>
      <c r="DQL56" s="40"/>
      <c r="DQM56" s="40"/>
      <c r="DQN56" s="40"/>
      <c r="DQO56" s="40"/>
      <c r="DQP56" s="40"/>
      <c r="DQQ56" s="40"/>
      <c r="DQR56" s="40"/>
      <c r="DQS56" s="40"/>
      <c r="DQT56" s="40"/>
      <c r="DQU56" s="40"/>
      <c r="DQV56" s="40"/>
      <c r="DQW56" s="40"/>
      <c r="DQX56" s="40"/>
      <c r="DQY56" s="40"/>
      <c r="DQZ56" s="40"/>
      <c r="DRA56" s="40"/>
      <c r="DRB56" s="40"/>
      <c r="DRC56" s="40"/>
      <c r="DRD56" s="40"/>
      <c r="DRE56" s="40"/>
      <c r="DRF56" s="40"/>
      <c r="DRG56" s="40"/>
      <c r="DRH56" s="40"/>
      <c r="DRI56" s="40"/>
      <c r="DRJ56" s="40"/>
      <c r="DRK56" s="40"/>
      <c r="DRL56" s="40"/>
      <c r="DRM56" s="40"/>
      <c r="DRN56" s="40"/>
      <c r="DRO56" s="40"/>
      <c r="DRP56" s="40"/>
      <c r="DRQ56" s="40"/>
      <c r="DRR56" s="40"/>
      <c r="DRS56" s="40"/>
      <c r="DRT56" s="40"/>
      <c r="DRU56" s="40"/>
      <c r="DRV56" s="40"/>
      <c r="DRW56" s="40"/>
      <c r="DRX56" s="40"/>
      <c r="DRY56" s="40"/>
      <c r="DRZ56" s="40"/>
      <c r="DSA56" s="40"/>
      <c r="DSB56" s="40"/>
      <c r="DSC56" s="40"/>
      <c r="DSD56" s="40"/>
      <c r="DSE56" s="40"/>
      <c r="DSF56" s="40"/>
      <c r="DSG56" s="40"/>
      <c r="DSH56" s="40"/>
      <c r="DSI56" s="40"/>
      <c r="DSJ56" s="40"/>
      <c r="DSK56" s="40"/>
      <c r="DSL56" s="40"/>
      <c r="DSM56" s="40"/>
      <c r="DSN56" s="40"/>
      <c r="DSO56" s="40"/>
      <c r="DSP56" s="40"/>
      <c r="DSQ56" s="40"/>
      <c r="DSR56" s="40"/>
      <c r="DSS56" s="40"/>
      <c r="DST56" s="40"/>
      <c r="DSU56" s="40"/>
      <c r="DSV56" s="40"/>
      <c r="DSW56" s="40"/>
      <c r="DSX56" s="40"/>
      <c r="DSY56" s="40"/>
      <c r="DSZ56" s="40"/>
      <c r="DTA56" s="40"/>
      <c r="DTB56" s="40"/>
      <c r="DTC56" s="40"/>
      <c r="DTD56" s="40"/>
      <c r="DTE56" s="40"/>
      <c r="DTF56" s="40"/>
      <c r="DTG56" s="40"/>
      <c r="DTH56" s="40"/>
      <c r="DTI56" s="40"/>
      <c r="DTJ56" s="40"/>
      <c r="DTK56" s="40"/>
      <c r="DTL56" s="40"/>
      <c r="DTM56" s="40"/>
      <c r="DTN56" s="40"/>
      <c r="DTO56" s="40"/>
      <c r="DTP56" s="40"/>
      <c r="DTQ56" s="40"/>
      <c r="DTR56" s="40"/>
      <c r="DTS56" s="40"/>
      <c r="DTT56" s="40"/>
      <c r="DTU56" s="40"/>
      <c r="DTV56" s="40"/>
      <c r="DTW56" s="40"/>
      <c r="DTX56" s="40"/>
      <c r="DTY56" s="40"/>
      <c r="DTZ56" s="40"/>
      <c r="DUA56" s="40"/>
      <c r="DUB56" s="40"/>
      <c r="DUC56" s="40"/>
      <c r="DUD56" s="40"/>
      <c r="DUE56" s="40"/>
      <c r="DUF56" s="40"/>
      <c r="DUG56" s="40"/>
      <c r="DUH56" s="40"/>
      <c r="DUI56" s="40"/>
      <c r="DUJ56" s="40"/>
      <c r="DUK56" s="40"/>
      <c r="DUL56" s="40"/>
      <c r="DUM56" s="40"/>
      <c r="DUN56" s="40"/>
      <c r="DUO56" s="40"/>
      <c r="DUP56" s="40"/>
      <c r="DUQ56" s="40"/>
      <c r="DUR56" s="40"/>
      <c r="DUS56" s="40"/>
      <c r="DUT56" s="40"/>
      <c r="DUU56" s="40"/>
      <c r="DUV56" s="40"/>
      <c r="DUW56" s="40"/>
      <c r="DUX56" s="40"/>
      <c r="DUY56" s="40"/>
      <c r="DUZ56" s="40"/>
      <c r="DVA56" s="40"/>
      <c r="DVB56" s="40"/>
      <c r="DVC56" s="40"/>
      <c r="DVD56" s="40"/>
      <c r="DVE56" s="40"/>
      <c r="DVF56" s="40"/>
      <c r="DVG56" s="40"/>
      <c r="DVH56" s="40"/>
      <c r="DVI56" s="40"/>
      <c r="DVJ56" s="40"/>
      <c r="DVK56" s="40"/>
      <c r="DVL56" s="40"/>
      <c r="DVM56" s="40"/>
      <c r="DVN56" s="40"/>
      <c r="DVO56" s="40"/>
      <c r="DVP56" s="40"/>
      <c r="DVQ56" s="40"/>
      <c r="DVR56" s="40"/>
      <c r="DVS56" s="40"/>
      <c r="DVT56" s="40"/>
      <c r="DVU56" s="40"/>
      <c r="DVV56" s="40"/>
      <c r="DVW56" s="40"/>
      <c r="DVX56" s="40"/>
      <c r="DVY56" s="40"/>
      <c r="DVZ56" s="40"/>
      <c r="DWA56" s="40"/>
      <c r="DWB56" s="40"/>
      <c r="DWC56" s="40"/>
      <c r="DWD56" s="40"/>
      <c r="DWE56" s="40"/>
      <c r="DWF56" s="40"/>
      <c r="DWG56" s="40"/>
      <c r="DWH56" s="40"/>
      <c r="DWI56" s="40"/>
      <c r="DWJ56" s="40"/>
      <c r="DWK56" s="40"/>
      <c r="DWL56" s="40"/>
      <c r="DWM56" s="40"/>
      <c r="DWN56" s="40"/>
      <c r="DWO56" s="40"/>
      <c r="DWP56" s="40"/>
      <c r="DWQ56" s="40"/>
      <c r="DWR56" s="40"/>
      <c r="DWS56" s="40"/>
      <c r="DWT56" s="40"/>
      <c r="DWU56" s="40"/>
      <c r="DWV56" s="40"/>
      <c r="DWW56" s="40"/>
      <c r="DWX56" s="40"/>
      <c r="DWY56" s="40"/>
      <c r="DWZ56" s="40"/>
      <c r="DXA56" s="40"/>
      <c r="DXB56" s="40"/>
      <c r="DXC56" s="40"/>
      <c r="DXD56" s="40"/>
      <c r="DXE56" s="40"/>
      <c r="DXF56" s="40"/>
      <c r="DXG56" s="40"/>
      <c r="DXH56" s="40"/>
      <c r="DXI56" s="40"/>
      <c r="DXJ56" s="40"/>
      <c r="DXK56" s="40"/>
      <c r="DXL56" s="40"/>
      <c r="DXM56" s="40"/>
      <c r="DXN56" s="40"/>
      <c r="DXO56" s="40"/>
      <c r="DXP56" s="40"/>
      <c r="DXQ56" s="40"/>
      <c r="DXR56" s="40"/>
      <c r="DXS56" s="40"/>
      <c r="DXT56" s="40"/>
      <c r="DXU56" s="40"/>
      <c r="DXV56" s="40"/>
      <c r="DXW56" s="40"/>
      <c r="DXX56" s="40"/>
      <c r="DXY56" s="40"/>
      <c r="DXZ56" s="40"/>
      <c r="DYA56" s="40"/>
      <c r="DYB56" s="40"/>
      <c r="DYC56" s="40"/>
      <c r="DYD56" s="40"/>
      <c r="DYE56" s="40"/>
      <c r="DYF56" s="40"/>
      <c r="DYG56" s="40"/>
      <c r="DYH56" s="40"/>
      <c r="DYI56" s="40"/>
      <c r="DYJ56" s="40"/>
      <c r="DYK56" s="40"/>
      <c r="DYL56" s="40"/>
      <c r="DYM56" s="40"/>
      <c r="DYN56" s="40"/>
      <c r="DYO56" s="40"/>
      <c r="DYP56" s="40"/>
      <c r="DYQ56" s="40"/>
      <c r="DYR56" s="40"/>
      <c r="DYS56" s="40"/>
      <c r="DYT56" s="40"/>
      <c r="DYU56" s="40"/>
      <c r="DYV56" s="40"/>
      <c r="DYW56" s="40"/>
      <c r="DYX56" s="40"/>
      <c r="DYY56" s="40"/>
      <c r="DYZ56" s="40"/>
      <c r="DZA56" s="40"/>
      <c r="DZB56" s="40"/>
      <c r="DZC56" s="40"/>
      <c r="DZD56" s="40"/>
      <c r="DZE56" s="40"/>
      <c r="DZF56" s="40"/>
      <c r="DZG56" s="40"/>
      <c r="DZH56" s="40"/>
      <c r="DZI56" s="40"/>
      <c r="DZJ56" s="40"/>
      <c r="DZK56" s="40"/>
      <c r="DZL56" s="40"/>
      <c r="DZM56" s="40"/>
      <c r="DZN56" s="40"/>
      <c r="DZO56" s="40"/>
      <c r="DZP56" s="40"/>
      <c r="DZQ56" s="40"/>
      <c r="DZR56" s="40"/>
      <c r="DZS56" s="40"/>
      <c r="DZT56" s="40"/>
      <c r="DZU56" s="40"/>
      <c r="DZV56" s="40"/>
      <c r="DZW56" s="40"/>
      <c r="DZX56" s="40"/>
      <c r="DZY56" s="40"/>
      <c r="DZZ56" s="40"/>
      <c r="EAA56" s="40"/>
      <c r="EAB56" s="40"/>
      <c r="EAC56" s="40"/>
      <c r="EAD56" s="40"/>
      <c r="EAE56" s="40"/>
      <c r="EAF56" s="40"/>
      <c r="EAG56" s="40"/>
      <c r="EAH56" s="40"/>
      <c r="EAI56" s="40"/>
      <c r="EAJ56" s="40"/>
      <c r="EAK56" s="40"/>
      <c r="EAL56" s="40"/>
      <c r="EAM56" s="40"/>
      <c r="EAN56" s="40"/>
      <c r="EAO56" s="40"/>
      <c r="EAP56" s="40"/>
      <c r="EAQ56" s="40"/>
      <c r="EAR56" s="40"/>
      <c r="EAS56" s="40"/>
      <c r="EAT56" s="40"/>
      <c r="EAU56" s="40"/>
      <c r="EAV56" s="40"/>
      <c r="EAW56" s="40"/>
      <c r="EAX56" s="40"/>
      <c r="EAY56" s="40"/>
      <c r="EAZ56" s="40"/>
      <c r="EBA56" s="40"/>
      <c r="EBB56" s="40"/>
      <c r="EBC56" s="40"/>
      <c r="EBD56" s="40"/>
      <c r="EBE56" s="40"/>
      <c r="EBF56" s="40"/>
      <c r="EBG56" s="40"/>
      <c r="EBH56" s="40"/>
      <c r="EBI56" s="40"/>
      <c r="EBJ56" s="40"/>
      <c r="EBK56" s="40"/>
      <c r="EBL56" s="40"/>
      <c r="EBM56" s="40"/>
      <c r="EBN56" s="40"/>
      <c r="EBO56" s="40"/>
      <c r="EBP56" s="40"/>
      <c r="EBQ56" s="40"/>
      <c r="EBR56" s="40"/>
      <c r="EBS56" s="40"/>
      <c r="EBT56" s="40"/>
      <c r="EBU56" s="40"/>
      <c r="EBV56" s="40"/>
      <c r="EBW56" s="40"/>
      <c r="EBX56" s="40"/>
      <c r="EBY56" s="40"/>
      <c r="EBZ56" s="40"/>
      <c r="ECA56" s="40"/>
      <c r="ECB56" s="40"/>
      <c r="ECC56" s="40"/>
      <c r="ECD56" s="40"/>
      <c r="ECE56" s="40"/>
      <c r="ECF56" s="40"/>
      <c r="ECG56" s="40"/>
      <c r="ECH56" s="40"/>
      <c r="ECI56" s="40"/>
      <c r="ECJ56" s="40"/>
      <c r="ECK56" s="40"/>
      <c r="ECL56" s="40"/>
      <c r="ECM56" s="40"/>
      <c r="ECN56" s="40"/>
      <c r="ECO56" s="40"/>
      <c r="ECP56" s="40"/>
      <c r="ECQ56" s="40"/>
      <c r="ECR56" s="40"/>
      <c r="ECS56" s="40"/>
      <c r="ECT56" s="40"/>
      <c r="ECU56" s="40"/>
      <c r="ECV56" s="40"/>
      <c r="ECW56" s="40"/>
      <c r="ECX56" s="40"/>
      <c r="ECY56" s="40"/>
      <c r="ECZ56" s="40"/>
      <c r="EDA56" s="40"/>
      <c r="EDB56" s="40"/>
      <c r="EDC56" s="40"/>
      <c r="EDD56" s="40"/>
      <c r="EDE56" s="40"/>
      <c r="EDF56" s="40"/>
      <c r="EDG56" s="40"/>
      <c r="EDH56" s="40"/>
      <c r="EDI56" s="40"/>
      <c r="EDJ56" s="40"/>
      <c r="EDK56" s="40"/>
      <c r="EDL56" s="40"/>
      <c r="EDM56" s="40"/>
      <c r="EDN56" s="40"/>
      <c r="EDO56" s="40"/>
      <c r="EDP56" s="40"/>
      <c r="EDQ56" s="40"/>
      <c r="EDR56" s="40"/>
      <c r="EDS56" s="40"/>
      <c r="EDT56" s="40"/>
      <c r="EDU56" s="40"/>
      <c r="EDV56" s="40"/>
      <c r="EDW56" s="40"/>
      <c r="EDX56" s="40"/>
      <c r="EDY56" s="40"/>
      <c r="EDZ56" s="40"/>
      <c r="EEA56" s="40"/>
      <c r="EEB56" s="40"/>
      <c r="EEC56" s="40"/>
      <c r="EED56" s="40"/>
      <c r="EEE56" s="40"/>
      <c r="EEF56" s="40"/>
      <c r="EEG56" s="40"/>
      <c r="EEH56" s="40"/>
      <c r="EEI56" s="40"/>
      <c r="EEJ56" s="40"/>
      <c r="EEK56" s="40"/>
      <c r="EEL56" s="40"/>
      <c r="EEM56" s="40"/>
      <c r="EEN56" s="40"/>
      <c r="EEO56" s="40"/>
      <c r="EEP56" s="40"/>
      <c r="EEQ56" s="40"/>
      <c r="EER56" s="40"/>
      <c r="EES56" s="40"/>
      <c r="EET56" s="40"/>
      <c r="EEU56" s="40"/>
      <c r="EEV56" s="40"/>
      <c r="EEW56" s="40"/>
      <c r="EEX56" s="40"/>
      <c r="EEY56" s="40"/>
      <c r="EEZ56" s="40"/>
      <c r="EFA56" s="40"/>
      <c r="EFB56" s="40"/>
      <c r="EFC56" s="40"/>
      <c r="EFD56" s="40"/>
      <c r="EFE56" s="40"/>
      <c r="EFF56" s="40"/>
      <c r="EFG56" s="40"/>
      <c r="EFH56" s="40"/>
      <c r="EFI56" s="40"/>
      <c r="EFJ56" s="40"/>
      <c r="EFK56" s="40"/>
      <c r="EFL56" s="40"/>
      <c r="EFM56" s="40"/>
      <c r="EFN56" s="40"/>
      <c r="EFO56" s="40"/>
      <c r="EFP56" s="40"/>
      <c r="EFQ56" s="40"/>
      <c r="EFR56" s="40"/>
      <c r="EFS56" s="40"/>
      <c r="EFT56" s="40"/>
      <c r="EFU56" s="40"/>
      <c r="EFV56" s="40"/>
      <c r="EFW56" s="40"/>
      <c r="EFX56" s="40"/>
      <c r="EFY56" s="40"/>
      <c r="EFZ56" s="40"/>
      <c r="EGA56" s="40"/>
      <c r="EGB56" s="40"/>
      <c r="EGC56" s="40"/>
      <c r="EGD56" s="40"/>
      <c r="EGE56" s="40"/>
      <c r="EGF56" s="40"/>
      <c r="EGG56" s="40"/>
      <c r="EGH56" s="40"/>
      <c r="EGI56" s="40"/>
      <c r="EGJ56" s="40"/>
      <c r="EGK56" s="40"/>
      <c r="EGL56" s="40"/>
      <c r="EGM56" s="40"/>
      <c r="EGN56" s="40"/>
      <c r="EGO56" s="40"/>
      <c r="EGP56" s="40"/>
      <c r="EGQ56" s="40"/>
      <c r="EGR56" s="40"/>
      <c r="EGS56" s="40"/>
      <c r="EGT56" s="40"/>
      <c r="EGU56" s="40"/>
      <c r="EGV56" s="40"/>
      <c r="EGW56" s="40"/>
      <c r="EGX56" s="40"/>
      <c r="EGY56" s="40"/>
      <c r="EGZ56" s="40"/>
      <c r="EHA56" s="40"/>
      <c r="EHB56" s="40"/>
      <c r="EHC56" s="40"/>
      <c r="EHD56" s="40"/>
      <c r="EHE56" s="40"/>
      <c r="EHF56" s="40"/>
      <c r="EHG56" s="40"/>
      <c r="EHH56" s="40"/>
      <c r="EHI56" s="40"/>
      <c r="EHJ56" s="40"/>
      <c r="EHK56" s="40"/>
      <c r="EHL56" s="40"/>
      <c r="EHM56" s="40"/>
      <c r="EHN56" s="40"/>
      <c r="EHO56" s="40"/>
      <c r="EHP56" s="40"/>
      <c r="EHQ56" s="40"/>
      <c r="EHR56" s="40"/>
      <c r="EHS56" s="40"/>
      <c r="EHT56" s="40"/>
      <c r="EHU56" s="40"/>
      <c r="EHV56" s="40"/>
      <c r="EHW56" s="40"/>
      <c r="EHX56" s="40"/>
      <c r="EHY56" s="40"/>
      <c r="EHZ56" s="40"/>
      <c r="EIA56" s="40"/>
      <c r="EIB56" s="40"/>
      <c r="EIC56" s="40"/>
      <c r="EID56" s="40"/>
      <c r="EIE56" s="40"/>
      <c r="EIF56" s="40"/>
      <c r="EIG56" s="40"/>
      <c r="EIH56" s="40"/>
      <c r="EII56" s="40"/>
      <c r="EIJ56" s="40"/>
      <c r="EIK56" s="40"/>
      <c r="EIL56" s="40"/>
      <c r="EIM56" s="40"/>
      <c r="EIN56" s="40"/>
      <c r="EIO56" s="40"/>
      <c r="EIP56" s="40"/>
      <c r="EIQ56" s="40"/>
      <c r="EIR56" s="40"/>
      <c r="EIS56" s="40"/>
      <c r="EIT56" s="40"/>
      <c r="EIU56" s="40"/>
      <c r="EIV56" s="40"/>
      <c r="EIW56" s="40"/>
      <c r="EIX56" s="40"/>
      <c r="EIY56" s="40"/>
      <c r="EIZ56" s="40"/>
      <c r="EJA56" s="40"/>
      <c r="EJB56" s="40"/>
      <c r="EJC56" s="40"/>
      <c r="EJD56" s="40"/>
      <c r="EJE56" s="40"/>
      <c r="EJF56" s="40"/>
      <c r="EJG56" s="40"/>
      <c r="EJH56" s="40"/>
      <c r="EJI56" s="40"/>
      <c r="EJJ56" s="40"/>
      <c r="EJK56" s="40"/>
      <c r="EJL56" s="40"/>
      <c r="EJM56" s="40"/>
      <c r="EJN56" s="40"/>
      <c r="EJO56" s="40"/>
      <c r="EJP56" s="40"/>
      <c r="EJQ56" s="40"/>
      <c r="EJR56" s="40"/>
      <c r="EJS56" s="40"/>
      <c r="EJT56" s="40"/>
      <c r="EJU56" s="40"/>
      <c r="EJV56" s="40"/>
      <c r="EJW56" s="40"/>
      <c r="EJX56" s="40"/>
      <c r="EJY56" s="40"/>
      <c r="EJZ56" s="40"/>
      <c r="EKA56" s="40"/>
      <c r="EKB56" s="40"/>
      <c r="EKC56" s="40"/>
      <c r="EKD56" s="40"/>
      <c r="EKE56" s="40"/>
      <c r="EKF56" s="40"/>
      <c r="EKG56" s="40"/>
      <c r="EKH56" s="40"/>
      <c r="EKI56" s="40"/>
      <c r="EKJ56" s="40"/>
      <c r="EKK56" s="40"/>
      <c r="EKL56" s="40"/>
      <c r="EKM56" s="40"/>
      <c r="EKN56" s="40"/>
      <c r="EKO56" s="40"/>
      <c r="EKP56" s="40"/>
      <c r="EKQ56" s="40"/>
      <c r="EKR56" s="40"/>
      <c r="EKS56" s="40"/>
      <c r="EKT56" s="40"/>
      <c r="EKU56" s="40"/>
      <c r="EKV56" s="40"/>
      <c r="EKW56" s="40"/>
      <c r="EKX56" s="40"/>
      <c r="EKY56" s="40"/>
      <c r="EKZ56" s="40"/>
      <c r="ELA56" s="40"/>
      <c r="ELB56" s="40"/>
      <c r="ELC56" s="40"/>
      <c r="ELD56" s="40"/>
      <c r="ELE56" s="40"/>
      <c r="ELF56" s="40"/>
      <c r="ELG56" s="40"/>
      <c r="ELH56" s="40"/>
      <c r="ELI56" s="40"/>
      <c r="ELJ56" s="40"/>
      <c r="ELK56" s="40"/>
      <c r="ELL56" s="40"/>
      <c r="ELM56" s="40"/>
      <c r="ELN56" s="40"/>
      <c r="ELO56" s="40"/>
      <c r="ELP56" s="40"/>
      <c r="ELQ56" s="40"/>
      <c r="ELR56" s="40"/>
      <c r="ELS56" s="40"/>
      <c r="ELT56" s="40"/>
      <c r="ELU56" s="40"/>
      <c r="ELV56" s="40"/>
      <c r="ELW56" s="40"/>
      <c r="ELX56" s="40"/>
      <c r="ELY56" s="40"/>
      <c r="ELZ56" s="40"/>
      <c r="EMA56" s="40"/>
      <c r="EMB56" s="40"/>
      <c r="EMC56" s="40"/>
      <c r="EMD56" s="40"/>
      <c r="EME56" s="40"/>
      <c r="EMF56" s="40"/>
      <c r="EMG56" s="40"/>
      <c r="EMH56" s="40"/>
      <c r="EMI56" s="40"/>
      <c r="EMJ56" s="40"/>
      <c r="EMK56" s="40"/>
      <c r="EML56" s="40"/>
      <c r="EMM56" s="40"/>
      <c r="EMN56" s="40"/>
      <c r="EMO56" s="40"/>
      <c r="EMP56" s="40"/>
      <c r="EMQ56" s="40"/>
      <c r="EMR56" s="40"/>
      <c r="EMS56" s="40"/>
      <c r="EMT56" s="40"/>
      <c r="EMU56" s="40"/>
      <c r="EMV56" s="40"/>
      <c r="EMW56" s="40"/>
      <c r="EMX56" s="40"/>
      <c r="EMY56" s="40"/>
      <c r="EMZ56" s="40"/>
      <c r="ENA56" s="40"/>
      <c r="ENB56" s="40"/>
      <c r="ENC56" s="40"/>
      <c r="END56" s="40"/>
      <c r="ENE56" s="40"/>
      <c r="ENF56" s="40"/>
      <c r="ENG56" s="40"/>
      <c r="ENH56" s="40"/>
      <c r="ENI56" s="40"/>
      <c r="ENJ56" s="40"/>
      <c r="ENK56" s="40"/>
      <c r="ENL56" s="40"/>
      <c r="ENM56" s="40"/>
      <c r="ENN56" s="40"/>
      <c r="ENO56" s="40"/>
      <c r="ENP56" s="40"/>
      <c r="ENQ56" s="40"/>
      <c r="ENR56" s="40"/>
      <c r="ENS56" s="40"/>
      <c r="ENT56" s="40"/>
      <c r="ENU56" s="40"/>
      <c r="ENV56" s="40"/>
      <c r="ENW56" s="40"/>
      <c r="ENX56" s="40"/>
      <c r="ENY56" s="40"/>
      <c r="ENZ56" s="40"/>
      <c r="EOA56" s="40"/>
      <c r="EOB56" s="40"/>
      <c r="EOC56" s="40"/>
      <c r="EOD56" s="40"/>
      <c r="EOE56" s="40"/>
      <c r="EOF56" s="40"/>
      <c r="EOG56" s="40"/>
      <c r="EOH56" s="40"/>
      <c r="EOI56" s="40"/>
      <c r="EOJ56" s="40"/>
      <c r="EOK56" s="40"/>
      <c r="EOL56" s="40"/>
      <c r="EOM56" s="40"/>
      <c r="EON56" s="40"/>
      <c r="EOO56" s="40"/>
      <c r="EOP56" s="40"/>
      <c r="EOQ56" s="40"/>
      <c r="EOR56" s="40"/>
      <c r="EOS56" s="40"/>
      <c r="EOT56" s="40"/>
      <c r="EOU56" s="40"/>
      <c r="EOV56" s="40"/>
      <c r="EOW56" s="40"/>
      <c r="EOX56" s="40"/>
      <c r="EOY56" s="40"/>
      <c r="EOZ56" s="40"/>
      <c r="EPA56" s="40"/>
      <c r="EPB56" s="40"/>
      <c r="EPC56" s="40"/>
      <c r="EPD56" s="40"/>
      <c r="EPE56" s="40"/>
      <c r="EPF56" s="40"/>
      <c r="EPG56" s="40"/>
      <c r="EPH56" s="40"/>
      <c r="EPI56" s="40"/>
      <c r="EPJ56" s="40"/>
      <c r="EPK56" s="40"/>
      <c r="EPL56" s="40"/>
      <c r="EPM56" s="40"/>
      <c r="EPN56" s="40"/>
      <c r="EPO56" s="40"/>
      <c r="EPP56" s="40"/>
      <c r="EPQ56" s="40"/>
      <c r="EPR56" s="40"/>
      <c r="EPS56" s="40"/>
      <c r="EPT56" s="40"/>
      <c r="EPU56" s="40"/>
      <c r="EPV56" s="40"/>
      <c r="EPW56" s="40"/>
      <c r="EPX56" s="40"/>
      <c r="EPY56" s="40"/>
      <c r="EPZ56" s="40"/>
      <c r="EQA56" s="40"/>
      <c r="EQB56" s="40"/>
      <c r="EQC56" s="40"/>
      <c r="EQD56" s="40"/>
      <c r="EQE56" s="40"/>
      <c r="EQF56" s="40"/>
      <c r="EQG56" s="40"/>
      <c r="EQH56" s="40"/>
      <c r="EQI56" s="40"/>
      <c r="EQJ56" s="40"/>
      <c r="EQK56" s="40"/>
      <c r="EQL56" s="40"/>
      <c r="EQM56" s="40"/>
      <c r="EQN56" s="40"/>
      <c r="EQO56" s="40"/>
      <c r="EQP56" s="40"/>
      <c r="EQQ56" s="40"/>
      <c r="EQR56" s="40"/>
      <c r="EQS56" s="40"/>
      <c r="EQT56" s="40"/>
      <c r="EQU56" s="40"/>
      <c r="EQV56" s="40"/>
      <c r="EQW56" s="40"/>
      <c r="EQX56" s="40"/>
      <c r="EQY56" s="40"/>
      <c r="EQZ56" s="40"/>
      <c r="ERA56" s="40"/>
      <c r="ERB56" s="40"/>
      <c r="ERC56" s="40"/>
      <c r="ERD56" s="40"/>
      <c r="ERE56" s="40"/>
      <c r="ERF56" s="40"/>
      <c r="ERG56" s="40"/>
      <c r="ERH56" s="40"/>
      <c r="ERI56" s="40"/>
      <c r="ERJ56" s="40"/>
      <c r="ERK56" s="40"/>
      <c r="ERL56" s="40"/>
      <c r="ERM56" s="40"/>
      <c r="ERN56" s="40"/>
      <c r="ERO56" s="40"/>
      <c r="ERP56" s="40"/>
      <c r="ERQ56" s="40"/>
      <c r="ERR56" s="40"/>
      <c r="ERS56" s="40"/>
      <c r="ERT56" s="40"/>
      <c r="ERU56" s="40"/>
      <c r="ERV56" s="40"/>
      <c r="ERW56" s="40"/>
      <c r="ERX56" s="40"/>
      <c r="ERY56" s="40"/>
      <c r="ERZ56" s="40"/>
      <c r="ESA56" s="40"/>
      <c r="ESB56" s="40"/>
      <c r="ESC56" s="40"/>
      <c r="ESD56" s="40"/>
      <c r="ESE56" s="40"/>
      <c r="ESF56" s="40"/>
      <c r="ESG56" s="40"/>
      <c r="ESH56" s="40"/>
      <c r="ESI56" s="40"/>
      <c r="ESJ56" s="40"/>
      <c r="ESK56" s="40"/>
      <c r="ESL56" s="40"/>
      <c r="ESM56" s="40"/>
      <c r="ESN56" s="40"/>
      <c r="ESO56" s="40"/>
      <c r="ESP56" s="40"/>
      <c r="ESQ56" s="40"/>
      <c r="ESR56" s="40"/>
      <c r="ESS56" s="40"/>
      <c r="EST56" s="40"/>
      <c r="ESU56" s="40"/>
      <c r="ESV56" s="40"/>
      <c r="ESW56" s="40"/>
      <c r="ESX56" s="40"/>
      <c r="ESY56" s="40"/>
      <c r="ESZ56" s="40"/>
      <c r="ETA56" s="40"/>
      <c r="ETB56" s="40"/>
      <c r="ETC56" s="40"/>
      <c r="ETD56" s="40"/>
      <c r="ETE56" s="40"/>
      <c r="ETF56" s="40"/>
      <c r="ETG56" s="40"/>
      <c r="ETH56" s="40"/>
      <c r="ETI56" s="40"/>
      <c r="ETJ56" s="40"/>
      <c r="ETK56" s="40"/>
      <c r="ETL56" s="40"/>
      <c r="ETM56" s="40"/>
      <c r="ETN56" s="40"/>
      <c r="ETO56" s="40"/>
      <c r="ETP56" s="40"/>
      <c r="ETQ56" s="40"/>
      <c r="ETR56" s="40"/>
      <c r="ETS56" s="40"/>
      <c r="ETT56" s="40"/>
      <c r="ETU56" s="40"/>
      <c r="ETV56" s="40"/>
      <c r="ETW56" s="40"/>
      <c r="ETX56" s="40"/>
      <c r="ETY56" s="40"/>
      <c r="ETZ56" s="40"/>
      <c r="EUA56" s="40"/>
      <c r="EUB56" s="40"/>
      <c r="EUC56" s="40"/>
      <c r="EUD56" s="40"/>
      <c r="EUE56" s="40"/>
      <c r="EUF56" s="40"/>
      <c r="EUG56" s="40"/>
      <c r="EUH56" s="40"/>
      <c r="EUI56" s="40"/>
      <c r="EUJ56" s="40"/>
      <c r="EUK56" s="40"/>
      <c r="EUL56" s="40"/>
      <c r="EUM56" s="40"/>
      <c r="EUN56" s="40"/>
      <c r="EUO56" s="40"/>
      <c r="EUP56" s="40"/>
      <c r="EUQ56" s="40"/>
      <c r="EUR56" s="40"/>
      <c r="EUS56" s="40"/>
      <c r="EUT56" s="40"/>
      <c r="EUU56" s="40"/>
      <c r="EUV56" s="40"/>
      <c r="EUW56" s="40"/>
      <c r="EUX56" s="40"/>
      <c r="EUY56" s="40"/>
      <c r="EUZ56" s="40"/>
      <c r="EVA56" s="40"/>
      <c r="EVB56" s="40"/>
      <c r="EVC56" s="40"/>
      <c r="EVD56" s="40"/>
      <c r="EVE56" s="40"/>
      <c r="EVF56" s="40"/>
      <c r="EVG56" s="40"/>
      <c r="EVH56" s="40"/>
      <c r="EVI56" s="40"/>
      <c r="EVJ56" s="40"/>
      <c r="EVK56" s="40"/>
      <c r="EVL56" s="40"/>
      <c r="EVM56" s="40"/>
      <c r="EVN56" s="40"/>
      <c r="EVO56" s="40"/>
      <c r="EVP56" s="40"/>
      <c r="EVQ56" s="40"/>
      <c r="EVR56" s="40"/>
      <c r="EVS56" s="40"/>
      <c r="EVT56" s="40"/>
      <c r="EVU56" s="40"/>
      <c r="EVV56" s="40"/>
      <c r="EVW56" s="40"/>
      <c r="EVX56" s="40"/>
      <c r="EVY56" s="40"/>
      <c r="EVZ56" s="40"/>
      <c r="EWA56" s="40"/>
      <c r="EWB56" s="40"/>
      <c r="EWC56" s="40"/>
      <c r="EWD56" s="40"/>
      <c r="EWE56" s="40"/>
      <c r="EWF56" s="40"/>
      <c r="EWG56" s="40"/>
      <c r="EWH56" s="40"/>
      <c r="EWI56" s="40"/>
      <c r="EWJ56" s="40"/>
      <c r="EWK56" s="40"/>
      <c r="EWL56" s="40"/>
      <c r="EWM56" s="40"/>
      <c r="EWN56" s="40"/>
      <c r="EWO56" s="40"/>
      <c r="EWP56" s="40"/>
      <c r="EWQ56" s="40"/>
      <c r="EWR56" s="40"/>
      <c r="EWS56" s="40"/>
      <c r="EWT56" s="40"/>
      <c r="EWU56" s="40"/>
      <c r="EWV56" s="40"/>
      <c r="EWW56" s="40"/>
      <c r="EWX56" s="40"/>
      <c r="EWY56" s="40"/>
      <c r="EWZ56" s="40"/>
      <c r="EXA56" s="40"/>
      <c r="EXB56" s="40"/>
      <c r="EXC56" s="40"/>
      <c r="EXD56" s="40"/>
      <c r="EXE56" s="40"/>
      <c r="EXF56" s="40"/>
      <c r="EXG56" s="40"/>
      <c r="EXH56" s="40"/>
      <c r="EXI56" s="40"/>
      <c r="EXJ56" s="40"/>
      <c r="EXK56" s="40"/>
      <c r="EXL56" s="40"/>
      <c r="EXM56" s="40"/>
      <c r="EXN56" s="40"/>
      <c r="EXO56" s="40"/>
      <c r="EXP56" s="40"/>
      <c r="EXQ56" s="40"/>
      <c r="EXR56" s="40"/>
      <c r="EXS56" s="40"/>
      <c r="EXT56" s="40"/>
      <c r="EXU56" s="40"/>
      <c r="EXV56" s="40"/>
      <c r="EXW56" s="40"/>
      <c r="EXX56" s="40"/>
      <c r="EXY56" s="40"/>
      <c r="EXZ56" s="40"/>
      <c r="EYA56" s="40"/>
      <c r="EYB56" s="40"/>
      <c r="EYC56" s="40"/>
      <c r="EYD56" s="40"/>
      <c r="EYE56" s="40"/>
      <c r="EYF56" s="40"/>
      <c r="EYG56" s="40"/>
      <c r="EYH56" s="40"/>
      <c r="EYI56" s="40"/>
      <c r="EYJ56" s="40"/>
      <c r="EYK56" s="40"/>
      <c r="EYL56" s="40"/>
      <c r="EYM56" s="40"/>
      <c r="EYN56" s="40"/>
      <c r="EYO56" s="40"/>
      <c r="EYP56" s="40"/>
      <c r="EYQ56" s="40"/>
      <c r="EYR56" s="40"/>
      <c r="EYS56" s="40"/>
      <c r="EYT56" s="40"/>
      <c r="EYU56" s="40"/>
      <c r="EYV56" s="40"/>
      <c r="EYW56" s="40"/>
      <c r="EYX56" s="40"/>
      <c r="EYY56" s="40"/>
      <c r="EYZ56" s="40"/>
      <c r="EZA56" s="40"/>
      <c r="EZB56" s="40"/>
      <c r="EZC56" s="40"/>
      <c r="EZD56" s="40"/>
      <c r="EZE56" s="40"/>
      <c r="EZF56" s="40"/>
      <c r="EZG56" s="40"/>
      <c r="EZH56" s="40"/>
      <c r="EZI56" s="40"/>
      <c r="EZJ56" s="40"/>
      <c r="EZK56" s="40"/>
      <c r="EZL56" s="40"/>
      <c r="EZM56" s="40"/>
      <c r="EZN56" s="40"/>
      <c r="EZO56" s="40"/>
      <c r="EZP56" s="40"/>
      <c r="EZQ56" s="40"/>
      <c r="EZR56" s="40"/>
      <c r="EZS56" s="40"/>
      <c r="EZT56" s="40"/>
      <c r="EZU56" s="40"/>
      <c r="EZV56" s="40"/>
      <c r="EZW56" s="40"/>
      <c r="EZX56" s="40"/>
      <c r="EZY56" s="40"/>
      <c r="EZZ56" s="40"/>
      <c r="FAA56" s="40"/>
      <c r="FAB56" s="40"/>
      <c r="FAC56" s="40"/>
      <c r="FAD56" s="40"/>
      <c r="FAE56" s="40"/>
      <c r="FAF56" s="40"/>
      <c r="FAG56" s="40"/>
      <c r="FAH56" s="40"/>
      <c r="FAI56" s="40"/>
      <c r="FAJ56" s="40"/>
      <c r="FAK56" s="40"/>
      <c r="FAL56" s="40"/>
      <c r="FAM56" s="40"/>
      <c r="FAN56" s="40"/>
      <c r="FAO56" s="40"/>
      <c r="FAP56" s="40"/>
      <c r="FAQ56" s="40"/>
      <c r="FAR56" s="40"/>
      <c r="FAS56" s="40"/>
      <c r="FAT56" s="40"/>
      <c r="FAU56" s="40"/>
      <c r="FAV56" s="40"/>
      <c r="FAW56" s="40"/>
      <c r="FAX56" s="40"/>
      <c r="FAY56" s="40"/>
      <c r="FAZ56" s="40"/>
      <c r="FBA56" s="40"/>
      <c r="FBB56" s="40"/>
      <c r="FBC56" s="40"/>
      <c r="FBD56" s="40"/>
      <c r="FBE56" s="40"/>
      <c r="FBF56" s="40"/>
      <c r="FBG56" s="40"/>
      <c r="FBH56" s="40"/>
      <c r="FBI56" s="40"/>
      <c r="FBJ56" s="40"/>
      <c r="FBK56" s="40"/>
      <c r="FBL56" s="40"/>
      <c r="FBM56" s="40"/>
      <c r="FBN56" s="40"/>
      <c r="FBO56" s="40"/>
      <c r="FBP56" s="40"/>
      <c r="FBQ56" s="40"/>
      <c r="FBR56" s="40"/>
      <c r="FBS56" s="40"/>
      <c r="FBT56" s="40"/>
      <c r="FBU56" s="40"/>
      <c r="FBV56" s="40"/>
      <c r="FBW56" s="40"/>
      <c r="FBX56" s="40"/>
      <c r="FBY56" s="40"/>
      <c r="FBZ56" s="40"/>
      <c r="FCA56" s="40"/>
      <c r="FCB56" s="40"/>
      <c r="FCC56" s="40"/>
      <c r="FCD56" s="40"/>
      <c r="FCE56" s="40"/>
      <c r="FCF56" s="40"/>
      <c r="FCG56" s="40"/>
      <c r="FCH56" s="40"/>
      <c r="FCI56" s="40"/>
      <c r="FCJ56" s="40"/>
      <c r="FCK56" s="40"/>
      <c r="FCL56" s="40"/>
      <c r="FCM56" s="40"/>
      <c r="FCN56" s="40"/>
      <c r="FCO56" s="40"/>
      <c r="FCP56" s="40"/>
      <c r="FCQ56" s="40"/>
      <c r="FCR56" s="40"/>
      <c r="FCS56" s="40"/>
      <c r="FCT56" s="40"/>
      <c r="FCU56" s="40"/>
      <c r="FCV56" s="40"/>
      <c r="FCW56" s="40"/>
      <c r="FCX56" s="40"/>
      <c r="FCY56" s="40"/>
      <c r="FCZ56" s="40"/>
      <c r="FDA56" s="40"/>
      <c r="FDB56" s="40"/>
      <c r="FDC56" s="40"/>
      <c r="FDD56" s="40"/>
      <c r="FDE56" s="40"/>
      <c r="FDF56" s="40"/>
      <c r="FDG56" s="40"/>
      <c r="FDH56" s="40"/>
      <c r="FDI56" s="40"/>
      <c r="FDJ56" s="40"/>
      <c r="FDK56" s="40"/>
      <c r="FDL56" s="40"/>
      <c r="FDM56" s="40"/>
      <c r="FDN56" s="40"/>
      <c r="FDO56" s="40"/>
      <c r="FDP56" s="40"/>
      <c r="FDQ56" s="40"/>
      <c r="FDR56" s="40"/>
      <c r="FDS56" s="40"/>
      <c r="FDT56" s="40"/>
      <c r="FDU56" s="40"/>
      <c r="FDV56" s="40"/>
      <c r="FDW56" s="40"/>
      <c r="FDX56" s="40"/>
      <c r="FDY56" s="40"/>
      <c r="FDZ56" s="40"/>
      <c r="FEA56" s="40"/>
      <c r="FEB56" s="40"/>
      <c r="FEC56" s="40"/>
      <c r="FED56" s="40"/>
      <c r="FEE56" s="40"/>
      <c r="FEF56" s="40"/>
      <c r="FEG56" s="40"/>
      <c r="FEH56" s="40"/>
      <c r="FEI56" s="40"/>
      <c r="FEJ56" s="40"/>
      <c r="FEK56" s="40"/>
      <c r="FEL56" s="40"/>
      <c r="FEM56" s="40"/>
      <c r="FEN56" s="40"/>
      <c r="FEO56" s="40"/>
      <c r="FEP56" s="40"/>
      <c r="FEQ56" s="40"/>
      <c r="FER56" s="40"/>
      <c r="FES56" s="40"/>
      <c r="FET56" s="40"/>
      <c r="FEU56" s="40"/>
      <c r="FEV56" s="40"/>
      <c r="FEW56" s="40"/>
      <c r="FEX56" s="40"/>
      <c r="FEY56" s="40"/>
      <c r="FEZ56" s="40"/>
      <c r="FFA56" s="40"/>
      <c r="FFB56" s="40"/>
      <c r="FFC56" s="40"/>
      <c r="FFD56" s="40"/>
      <c r="FFE56" s="40"/>
      <c r="FFF56" s="40"/>
      <c r="FFG56" s="40"/>
      <c r="FFH56" s="40"/>
      <c r="FFI56" s="40"/>
      <c r="FFJ56" s="40"/>
      <c r="FFK56" s="40"/>
      <c r="FFL56" s="40"/>
      <c r="FFM56" s="40"/>
      <c r="FFN56" s="40"/>
      <c r="FFO56" s="40"/>
      <c r="FFP56" s="40"/>
      <c r="FFQ56" s="40"/>
      <c r="FFR56" s="40"/>
      <c r="FFS56" s="40"/>
      <c r="FFT56" s="40"/>
      <c r="FFU56" s="40"/>
      <c r="FFV56" s="40"/>
      <c r="FFW56" s="40"/>
      <c r="FFX56" s="40"/>
      <c r="FFY56" s="40"/>
      <c r="FFZ56" s="40"/>
      <c r="FGA56" s="40"/>
      <c r="FGB56" s="40"/>
      <c r="FGC56" s="40"/>
      <c r="FGD56" s="40"/>
      <c r="FGE56" s="40"/>
      <c r="FGF56" s="40"/>
      <c r="FGG56" s="40"/>
      <c r="FGH56" s="40"/>
      <c r="FGI56" s="40"/>
      <c r="FGJ56" s="40"/>
      <c r="FGK56" s="40"/>
      <c r="FGL56" s="40"/>
      <c r="FGM56" s="40"/>
      <c r="FGN56" s="40"/>
      <c r="FGO56" s="40"/>
      <c r="FGP56" s="40"/>
      <c r="FGQ56" s="40"/>
      <c r="FGR56" s="40"/>
      <c r="FGS56" s="40"/>
      <c r="FGT56" s="40"/>
      <c r="FGU56" s="40"/>
      <c r="FGV56" s="40"/>
      <c r="FGW56" s="40"/>
      <c r="FGX56" s="40"/>
      <c r="FGY56" s="40"/>
      <c r="FGZ56" s="40"/>
      <c r="FHA56" s="40"/>
      <c r="FHB56" s="40"/>
      <c r="FHC56" s="40"/>
      <c r="FHD56" s="40"/>
      <c r="FHE56" s="40"/>
      <c r="FHF56" s="40"/>
      <c r="FHG56" s="40"/>
      <c r="FHH56" s="40"/>
      <c r="FHI56" s="40"/>
      <c r="FHJ56" s="40"/>
      <c r="FHK56" s="40"/>
      <c r="FHL56" s="40"/>
      <c r="FHM56" s="40"/>
      <c r="FHN56" s="40"/>
      <c r="FHO56" s="40"/>
      <c r="FHP56" s="40"/>
      <c r="FHQ56" s="40"/>
      <c r="FHR56" s="40"/>
      <c r="FHS56" s="40"/>
      <c r="FHT56" s="40"/>
      <c r="FHU56" s="40"/>
      <c r="FHV56" s="40"/>
      <c r="FHW56" s="40"/>
      <c r="FHX56" s="40"/>
      <c r="FHY56" s="40"/>
      <c r="FHZ56" s="40"/>
      <c r="FIA56" s="40"/>
      <c r="FIB56" s="40"/>
      <c r="FIC56" s="40"/>
      <c r="FID56" s="40"/>
      <c r="FIE56" s="40"/>
      <c r="FIF56" s="40"/>
      <c r="FIG56" s="40"/>
      <c r="FIH56" s="40"/>
      <c r="FII56" s="40"/>
      <c r="FIJ56" s="40"/>
      <c r="FIK56" s="40"/>
      <c r="FIL56" s="40"/>
      <c r="FIM56" s="40"/>
      <c r="FIN56" s="40"/>
      <c r="FIO56" s="40"/>
      <c r="FIP56" s="40"/>
      <c r="FIQ56" s="40"/>
      <c r="FIR56" s="40"/>
      <c r="FIS56" s="40"/>
      <c r="FIT56" s="40"/>
      <c r="FIU56" s="40"/>
      <c r="FIV56" s="40"/>
      <c r="FIW56" s="40"/>
      <c r="FIX56" s="40"/>
      <c r="FIY56" s="40"/>
      <c r="FIZ56" s="40"/>
      <c r="FJA56" s="40"/>
      <c r="FJB56" s="40"/>
      <c r="FJC56" s="40"/>
      <c r="FJD56" s="40"/>
      <c r="FJE56" s="40"/>
      <c r="FJF56" s="40"/>
      <c r="FJG56" s="40"/>
      <c r="FJH56" s="40"/>
      <c r="FJI56" s="40"/>
      <c r="FJJ56" s="40"/>
      <c r="FJK56" s="40"/>
      <c r="FJL56" s="40"/>
      <c r="FJM56" s="40"/>
      <c r="FJN56" s="40"/>
      <c r="FJO56" s="40"/>
      <c r="FJP56" s="40"/>
      <c r="FJQ56" s="40"/>
      <c r="FJR56" s="40"/>
      <c r="FJS56" s="40"/>
      <c r="FJT56" s="40"/>
      <c r="FJU56" s="40"/>
      <c r="FJV56" s="40"/>
      <c r="FJW56" s="40"/>
      <c r="FJX56" s="40"/>
      <c r="FJY56" s="40"/>
      <c r="FJZ56" s="40"/>
      <c r="FKA56" s="40"/>
      <c r="FKB56" s="40"/>
      <c r="FKC56" s="40"/>
      <c r="FKD56" s="40"/>
      <c r="FKE56" s="40"/>
      <c r="FKF56" s="40"/>
      <c r="FKG56" s="40"/>
      <c r="FKH56" s="40"/>
      <c r="FKI56" s="40"/>
      <c r="FKJ56" s="40"/>
      <c r="FKK56" s="40"/>
      <c r="FKL56" s="40"/>
      <c r="FKM56" s="40"/>
      <c r="FKN56" s="40"/>
      <c r="FKO56" s="40"/>
      <c r="FKP56" s="40"/>
      <c r="FKQ56" s="40"/>
      <c r="FKR56" s="40"/>
      <c r="FKS56" s="40"/>
      <c r="FKT56" s="40"/>
      <c r="FKU56" s="40"/>
      <c r="FKV56" s="40"/>
      <c r="FKW56" s="40"/>
      <c r="FKX56" s="40"/>
      <c r="FKY56" s="40"/>
      <c r="FKZ56" s="40"/>
      <c r="FLA56" s="40"/>
      <c r="FLB56" s="40"/>
      <c r="FLC56" s="40"/>
      <c r="FLD56" s="40"/>
      <c r="FLE56" s="40"/>
      <c r="FLF56" s="40"/>
      <c r="FLG56" s="40"/>
      <c r="FLH56" s="40"/>
      <c r="FLI56" s="40"/>
      <c r="FLJ56" s="40"/>
      <c r="FLK56" s="40"/>
      <c r="FLL56" s="40"/>
      <c r="FLM56" s="40"/>
      <c r="FLN56" s="40"/>
      <c r="FLO56" s="40"/>
      <c r="FLP56" s="40"/>
      <c r="FLQ56" s="40"/>
      <c r="FLR56" s="40"/>
      <c r="FLS56" s="40"/>
      <c r="FLT56" s="40"/>
      <c r="FLU56" s="40"/>
      <c r="FLV56" s="40"/>
      <c r="FLW56" s="40"/>
      <c r="FLX56" s="40"/>
      <c r="FLY56" s="40"/>
      <c r="FLZ56" s="40"/>
      <c r="FMA56" s="40"/>
      <c r="FMB56" s="40"/>
      <c r="FMC56" s="40"/>
      <c r="FMD56" s="40"/>
      <c r="FME56" s="40"/>
      <c r="FMF56" s="40"/>
      <c r="FMG56" s="40"/>
      <c r="FMH56" s="40"/>
      <c r="FMI56" s="40"/>
      <c r="FMJ56" s="40"/>
      <c r="FMK56" s="40"/>
      <c r="FML56" s="40"/>
      <c r="FMM56" s="40"/>
      <c r="FMN56" s="40"/>
      <c r="FMO56" s="40"/>
      <c r="FMP56" s="40"/>
      <c r="FMQ56" s="40"/>
      <c r="FMR56" s="40"/>
      <c r="FMS56" s="40"/>
      <c r="FMT56" s="40"/>
      <c r="FMU56" s="40"/>
      <c r="FMV56" s="40"/>
      <c r="FMW56" s="40"/>
      <c r="FMX56" s="40"/>
      <c r="FMY56" s="40"/>
      <c r="FMZ56" s="40"/>
      <c r="FNA56" s="40"/>
      <c r="FNB56" s="40"/>
      <c r="FNC56" s="40"/>
      <c r="FND56" s="40"/>
      <c r="FNE56" s="40"/>
      <c r="FNF56" s="40"/>
      <c r="FNG56" s="40"/>
      <c r="FNH56" s="40"/>
      <c r="FNI56" s="40"/>
      <c r="FNJ56" s="40"/>
      <c r="FNK56" s="40"/>
      <c r="FNL56" s="40"/>
      <c r="FNM56" s="40"/>
      <c r="FNN56" s="40"/>
      <c r="FNO56" s="40"/>
      <c r="FNP56" s="40"/>
      <c r="FNQ56" s="40"/>
      <c r="FNR56" s="40"/>
      <c r="FNS56" s="40"/>
      <c r="FNT56" s="40"/>
      <c r="FNU56" s="40"/>
      <c r="FNV56" s="40"/>
      <c r="FNW56" s="40"/>
      <c r="FNX56" s="40"/>
      <c r="FNY56" s="40"/>
      <c r="FNZ56" s="40"/>
      <c r="FOA56" s="40"/>
      <c r="FOB56" s="40"/>
      <c r="FOC56" s="40"/>
      <c r="FOD56" s="40"/>
      <c r="FOE56" s="40"/>
      <c r="FOF56" s="40"/>
      <c r="FOG56" s="40"/>
      <c r="FOH56" s="40"/>
      <c r="FOI56" s="40"/>
      <c r="FOJ56" s="40"/>
      <c r="FOK56" s="40"/>
      <c r="FOL56" s="40"/>
      <c r="FOM56" s="40"/>
      <c r="FON56" s="40"/>
      <c r="FOO56" s="40"/>
      <c r="FOP56" s="40"/>
      <c r="FOQ56" s="40"/>
      <c r="FOR56" s="40"/>
      <c r="FOS56" s="40"/>
      <c r="FOT56" s="40"/>
      <c r="FOU56" s="40"/>
      <c r="FOV56" s="40"/>
      <c r="FOW56" s="40"/>
      <c r="FOX56" s="40"/>
      <c r="FOY56" s="40"/>
      <c r="FOZ56" s="40"/>
      <c r="FPA56" s="40"/>
      <c r="FPB56" s="40"/>
      <c r="FPC56" s="40"/>
      <c r="FPD56" s="40"/>
      <c r="FPE56" s="40"/>
      <c r="FPF56" s="40"/>
      <c r="FPG56" s="40"/>
      <c r="FPH56" s="40"/>
      <c r="FPI56" s="40"/>
      <c r="FPJ56" s="40"/>
      <c r="FPK56" s="40"/>
      <c r="FPL56" s="40"/>
      <c r="FPM56" s="40"/>
      <c r="FPN56" s="40"/>
      <c r="FPO56" s="40"/>
      <c r="FPP56" s="40"/>
      <c r="FPQ56" s="40"/>
      <c r="FPR56" s="40"/>
      <c r="FPS56" s="40"/>
      <c r="FPT56" s="40"/>
      <c r="FPU56" s="40"/>
      <c r="FPV56" s="40"/>
      <c r="FPW56" s="40"/>
      <c r="FPX56" s="40"/>
      <c r="FPY56" s="40"/>
      <c r="FPZ56" s="40"/>
      <c r="FQA56" s="40"/>
      <c r="FQB56" s="40"/>
      <c r="FQC56" s="40"/>
      <c r="FQD56" s="40"/>
      <c r="FQE56" s="40"/>
      <c r="FQF56" s="40"/>
      <c r="FQG56" s="40"/>
      <c r="FQH56" s="40"/>
      <c r="FQI56" s="40"/>
      <c r="FQJ56" s="40"/>
      <c r="FQK56" s="40"/>
      <c r="FQL56" s="40"/>
      <c r="FQM56" s="40"/>
      <c r="FQN56" s="40"/>
      <c r="FQO56" s="40"/>
      <c r="FQP56" s="40"/>
      <c r="FQQ56" s="40"/>
      <c r="FQR56" s="40"/>
      <c r="FQS56" s="40"/>
      <c r="FQT56" s="40"/>
      <c r="FQU56" s="40"/>
      <c r="FQV56" s="40"/>
      <c r="FQW56" s="40"/>
      <c r="FQX56" s="40"/>
      <c r="FQY56" s="40"/>
      <c r="FQZ56" s="40"/>
      <c r="FRA56" s="40"/>
      <c r="FRB56" s="40"/>
      <c r="FRC56" s="40"/>
      <c r="FRD56" s="40"/>
      <c r="FRE56" s="40"/>
      <c r="FRF56" s="40"/>
      <c r="FRG56" s="40"/>
      <c r="FRH56" s="40"/>
      <c r="FRI56" s="40"/>
      <c r="FRJ56" s="40"/>
      <c r="FRK56" s="40"/>
      <c r="FRL56" s="40"/>
      <c r="FRM56" s="40"/>
      <c r="FRN56" s="40"/>
      <c r="FRO56" s="40"/>
      <c r="FRP56" s="40"/>
      <c r="FRQ56" s="40"/>
      <c r="FRR56" s="40"/>
      <c r="FRS56" s="40"/>
      <c r="FRT56" s="40"/>
      <c r="FRU56" s="40"/>
      <c r="FRV56" s="40"/>
      <c r="FRW56" s="40"/>
      <c r="FRX56" s="40"/>
      <c r="FRY56" s="40"/>
      <c r="FRZ56" s="40"/>
      <c r="FSA56" s="40"/>
      <c r="FSB56" s="40"/>
      <c r="FSC56" s="40"/>
      <c r="FSD56" s="40"/>
      <c r="FSE56" s="40"/>
      <c r="FSF56" s="40"/>
      <c r="FSG56" s="40"/>
      <c r="FSH56" s="40"/>
      <c r="FSI56" s="40"/>
      <c r="FSJ56" s="40"/>
      <c r="FSK56" s="40"/>
      <c r="FSL56" s="40"/>
      <c r="FSM56" s="40"/>
      <c r="FSN56" s="40"/>
      <c r="FSO56" s="40"/>
      <c r="FSP56" s="40"/>
      <c r="FSQ56" s="40"/>
      <c r="FSR56" s="40"/>
      <c r="FSS56" s="40"/>
      <c r="FST56" s="40"/>
      <c r="FSU56" s="40"/>
      <c r="FSV56" s="40"/>
      <c r="FSW56" s="40"/>
      <c r="FSX56" s="40"/>
      <c r="FSY56" s="40"/>
      <c r="FSZ56" s="40"/>
      <c r="FTA56" s="40"/>
      <c r="FTB56" s="40"/>
      <c r="FTC56" s="40"/>
      <c r="FTD56" s="40"/>
      <c r="FTE56" s="40"/>
      <c r="FTF56" s="40"/>
      <c r="FTG56" s="40"/>
      <c r="FTH56" s="40"/>
      <c r="FTI56" s="40"/>
      <c r="FTJ56" s="40"/>
      <c r="FTK56" s="40"/>
      <c r="FTL56" s="40"/>
      <c r="FTM56" s="40"/>
      <c r="FTN56" s="40"/>
      <c r="FTO56" s="40"/>
      <c r="FTP56" s="40"/>
      <c r="FTQ56" s="40"/>
      <c r="FTR56" s="40"/>
      <c r="FTS56" s="40"/>
      <c r="FTT56" s="40"/>
      <c r="FTU56" s="40"/>
      <c r="FTV56" s="40"/>
      <c r="FTW56" s="40"/>
      <c r="FTX56" s="40"/>
      <c r="FTY56" s="40"/>
      <c r="FTZ56" s="40"/>
      <c r="FUA56" s="40"/>
      <c r="FUB56" s="40"/>
      <c r="FUC56" s="40"/>
      <c r="FUD56" s="40"/>
      <c r="FUE56" s="40"/>
      <c r="FUF56" s="40"/>
      <c r="FUG56" s="40"/>
      <c r="FUH56" s="40"/>
      <c r="FUI56" s="40"/>
      <c r="FUJ56" s="40"/>
      <c r="FUK56" s="40"/>
      <c r="FUL56" s="40"/>
      <c r="FUM56" s="40"/>
      <c r="FUN56" s="40"/>
      <c r="FUO56" s="40"/>
      <c r="FUP56" s="40"/>
      <c r="FUQ56" s="40"/>
      <c r="FUR56" s="40"/>
      <c r="FUS56" s="40"/>
      <c r="FUT56" s="40"/>
      <c r="FUU56" s="40"/>
      <c r="FUV56" s="40"/>
      <c r="FUW56" s="40"/>
      <c r="FUX56" s="40"/>
      <c r="FUY56" s="40"/>
      <c r="FUZ56" s="40"/>
      <c r="FVA56" s="40"/>
      <c r="FVB56" s="40"/>
      <c r="FVC56" s="40"/>
      <c r="FVD56" s="40"/>
      <c r="FVE56" s="40"/>
      <c r="FVF56" s="40"/>
      <c r="FVG56" s="40"/>
      <c r="FVH56" s="40"/>
      <c r="FVI56" s="40"/>
      <c r="FVJ56" s="40"/>
      <c r="FVK56" s="40"/>
      <c r="FVL56" s="40"/>
      <c r="FVM56" s="40"/>
      <c r="FVN56" s="40"/>
      <c r="FVO56" s="40"/>
      <c r="FVP56" s="40"/>
      <c r="FVQ56" s="40"/>
      <c r="FVR56" s="40"/>
      <c r="FVS56" s="40"/>
      <c r="FVT56" s="40"/>
      <c r="FVU56" s="40"/>
      <c r="FVV56" s="40"/>
      <c r="FVW56" s="40"/>
      <c r="FVX56" s="40"/>
      <c r="FVY56" s="40"/>
      <c r="FVZ56" s="40"/>
      <c r="FWA56" s="40"/>
      <c r="FWB56" s="40"/>
      <c r="FWC56" s="40"/>
      <c r="FWD56" s="40"/>
      <c r="FWE56" s="40"/>
      <c r="FWF56" s="40"/>
      <c r="FWG56" s="40"/>
      <c r="FWH56" s="40"/>
      <c r="FWI56" s="40"/>
      <c r="FWJ56" s="40"/>
      <c r="FWK56" s="40"/>
      <c r="FWL56" s="40"/>
      <c r="FWM56" s="40"/>
      <c r="FWN56" s="40"/>
      <c r="FWO56" s="40"/>
      <c r="FWP56" s="40"/>
      <c r="FWQ56" s="40"/>
      <c r="FWR56" s="40"/>
      <c r="FWS56" s="40"/>
      <c r="FWT56" s="40"/>
      <c r="FWU56" s="40"/>
      <c r="FWV56" s="40"/>
      <c r="FWW56" s="40"/>
      <c r="FWX56" s="40"/>
      <c r="FWY56" s="40"/>
      <c r="FWZ56" s="40"/>
      <c r="FXA56" s="40"/>
      <c r="FXB56" s="40"/>
      <c r="FXC56" s="40"/>
      <c r="FXD56" s="40"/>
      <c r="FXE56" s="40"/>
      <c r="FXF56" s="40"/>
      <c r="FXG56" s="40"/>
      <c r="FXH56" s="40"/>
      <c r="FXI56" s="40"/>
      <c r="FXJ56" s="40"/>
      <c r="FXK56" s="40"/>
      <c r="FXL56" s="40"/>
      <c r="FXM56" s="40"/>
      <c r="FXN56" s="40"/>
      <c r="FXO56" s="40"/>
      <c r="FXP56" s="40"/>
      <c r="FXQ56" s="40"/>
      <c r="FXR56" s="40"/>
      <c r="FXS56" s="40"/>
      <c r="FXT56" s="40"/>
      <c r="FXU56" s="40"/>
      <c r="FXV56" s="40"/>
      <c r="FXW56" s="40"/>
      <c r="FXX56" s="40"/>
      <c r="FXY56" s="40"/>
      <c r="FXZ56" s="40"/>
      <c r="FYA56" s="40"/>
      <c r="FYB56" s="40"/>
      <c r="FYC56" s="40"/>
      <c r="FYD56" s="40"/>
      <c r="FYE56" s="40"/>
      <c r="FYF56" s="40"/>
      <c r="FYG56" s="40"/>
      <c r="FYH56" s="40"/>
      <c r="FYI56" s="40"/>
      <c r="FYJ56" s="40"/>
      <c r="FYK56" s="40"/>
      <c r="FYL56" s="40"/>
      <c r="FYM56" s="40"/>
      <c r="FYN56" s="40"/>
      <c r="FYO56" s="40"/>
      <c r="FYP56" s="40"/>
      <c r="FYQ56" s="40"/>
      <c r="FYR56" s="40"/>
      <c r="FYS56" s="40"/>
      <c r="FYT56" s="40"/>
      <c r="FYU56" s="40"/>
      <c r="FYV56" s="40"/>
      <c r="FYW56" s="40"/>
      <c r="FYX56" s="40"/>
      <c r="FYY56" s="40"/>
      <c r="FYZ56" s="40"/>
      <c r="FZA56" s="40"/>
      <c r="FZB56" s="40"/>
      <c r="FZC56" s="40"/>
      <c r="FZD56" s="40"/>
      <c r="FZE56" s="40"/>
      <c r="FZF56" s="40"/>
      <c r="FZG56" s="40"/>
      <c r="FZH56" s="40"/>
      <c r="FZI56" s="40"/>
      <c r="FZJ56" s="40"/>
      <c r="FZK56" s="40"/>
      <c r="FZL56" s="40"/>
      <c r="FZM56" s="40"/>
      <c r="FZN56" s="40"/>
      <c r="FZO56" s="40"/>
      <c r="FZP56" s="40"/>
      <c r="FZQ56" s="40"/>
      <c r="FZR56" s="40"/>
      <c r="FZS56" s="40"/>
      <c r="FZT56" s="40"/>
      <c r="FZU56" s="40"/>
      <c r="FZV56" s="40"/>
      <c r="FZW56" s="40"/>
      <c r="FZX56" s="40"/>
      <c r="FZY56" s="40"/>
      <c r="FZZ56" s="40"/>
      <c r="GAA56" s="40"/>
      <c r="GAB56" s="40"/>
      <c r="GAC56" s="40"/>
      <c r="GAD56" s="40"/>
      <c r="GAE56" s="40"/>
      <c r="GAF56" s="40"/>
      <c r="GAG56" s="40"/>
      <c r="GAH56" s="40"/>
      <c r="GAI56" s="40"/>
      <c r="GAJ56" s="40"/>
      <c r="GAK56" s="40"/>
      <c r="GAL56" s="40"/>
      <c r="GAM56" s="40"/>
      <c r="GAN56" s="40"/>
      <c r="GAO56" s="40"/>
      <c r="GAP56" s="40"/>
      <c r="GAQ56" s="40"/>
      <c r="GAR56" s="40"/>
      <c r="GAS56" s="40"/>
      <c r="GAT56" s="40"/>
      <c r="GAU56" s="40"/>
      <c r="GAV56" s="40"/>
      <c r="GAW56" s="40"/>
      <c r="GAX56" s="40"/>
      <c r="GAY56" s="40"/>
      <c r="GAZ56" s="40"/>
      <c r="GBA56" s="40"/>
      <c r="GBB56" s="40"/>
      <c r="GBC56" s="40"/>
      <c r="GBD56" s="40"/>
      <c r="GBE56" s="40"/>
      <c r="GBF56" s="40"/>
      <c r="GBG56" s="40"/>
      <c r="GBH56" s="40"/>
      <c r="GBI56" s="40"/>
      <c r="GBJ56" s="40"/>
      <c r="GBK56" s="40"/>
      <c r="GBL56" s="40"/>
      <c r="GBM56" s="40"/>
      <c r="GBN56" s="40"/>
      <c r="GBO56" s="40"/>
      <c r="GBP56" s="40"/>
      <c r="GBQ56" s="40"/>
      <c r="GBR56" s="40"/>
      <c r="GBS56" s="40"/>
      <c r="GBT56" s="40"/>
      <c r="GBU56" s="40"/>
      <c r="GBV56" s="40"/>
      <c r="GBW56" s="40"/>
      <c r="GBX56" s="40"/>
      <c r="GBY56" s="40"/>
      <c r="GBZ56" s="40"/>
      <c r="GCA56" s="40"/>
      <c r="GCB56" s="40"/>
      <c r="GCC56" s="40"/>
      <c r="GCD56" s="40"/>
      <c r="GCE56" s="40"/>
      <c r="GCF56" s="40"/>
      <c r="GCG56" s="40"/>
      <c r="GCH56" s="40"/>
      <c r="GCI56" s="40"/>
      <c r="GCJ56" s="40"/>
      <c r="GCK56" s="40"/>
      <c r="GCL56" s="40"/>
      <c r="GCM56" s="40"/>
      <c r="GCN56" s="40"/>
      <c r="GCO56" s="40"/>
      <c r="GCP56" s="40"/>
      <c r="GCQ56" s="40"/>
      <c r="GCR56" s="40"/>
      <c r="GCS56" s="40"/>
      <c r="GCT56" s="40"/>
      <c r="GCU56" s="40"/>
      <c r="GCV56" s="40"/>
      <c r="GCW56" s="40"/>
      <c r="GCX56" s="40"/>
      <c r="GCY56" s="40"/>
      <c r="GCZ56" s="40"/>
      <c r="GDA56" s="40"/>
      <c r="GDB56" s="40"/>
      <c r="GDC56" s="40"/>
      <c r="GDD56" s="40"/>
      <c r="GDE56" s="40"/>
      <c r="GDF56" s="40"/>
      <c r="GDG56" s="40"/>
      <c r="GDH56" s="40"/>
      <c r="GDI56" s="40"/>
      <c r="GDJ56" s="40"/>
      <c r="GDK56" s="40"/>
      <c r="GDL56" s="40"/>
      <c r="GDM56" s="40"/>
      <c r="GDN56" s="40"/>
      <c r="GDO56" s="40"/>
      <c r="GDP56" s="40"/>
      <c r="GDQ56" s="40"/>
      <c r="GDR56" s="40"/>
      <c r="GDS56" s="40"/>
      <c r="GDT56" s="40"/>
      <c r="GDU56" s="40"/>
      <c r="GDV56" s="40"/>
      <c r="GDW56" s="40"/>
      <c r="GDX56" s="40"/>
      <c r="GDY56" s="40"/>
      <c r="GDZ56" s="40"/>
      <c r="GEA56" s="40"/>
      <c r="GEB56" s="40"/>
      <c r="GEC56" s="40"/>
      <c r="GED56" s="40"/>
      <c r="GEE56" s="40"/>
      <c r="GEF56" s="40"/>
      <c r="GEG56" s="40"/>
      <c r="GEH56" s="40"/>
      <c r="GEI56" s="40"/>
      <c r="GEJ56" s="40"/>
      <c r="GEK56" s="40"/>
      <c r="GEL56" s="40"/>
      <c r="GEM56" s="40"/>
      <c r="GEN56" s="40"/>
      <c r="GEO56" s="40"/>
      <c r="GEP56" s="40"/>
      <c r="GEQ56" s="40"/>
      <c r="GER56" s="40"/>
      <c r="GES56" s="40"/>
      <c r="GET56" s="40"/>
      <c r="GEU56" s="40"/>
      <c r="GEV56" s="40"/>
      <c r="GEW56" s="40"/>
      <c r="GEX56" s="40"/>
      <c r="GEY56" s="40"/>
      <c r="GEZ56" s="40"/>
      <c r="GFA56" s="40"/>
      <c r="GFB56" s="40"/>
      <c r="GFC56" s="40"/>
      <c r="GFD56" s="40"/>
      <c r="GFE56" s="40"/>
      <c r="GFF56" s="40"/>
      <c r="GFG56" s="40"/>
      <c r="GFH56" s="40"/>
      <c r="GFI56" s="40"/>
      <c r="GFJ56" s="40"/>
      <c r="GFK56" s="40"/>
      <c r="GFL56" s="40"/>
      <c r="GFM56" s="40"/>
      <c r="GFN56" s="40"/>
      <c r="GFO56" s="40"/>
      <c r="GFP56" s="40"/>
      <c r="GFQ56" s="40"/>
      <c r="GFR56" s="40"/>
      <c r="GFS56" s="40"/>
      <c r="GFT56" s="40"/>
      <c r="GFU56" s="40"/>
      <c r="GFV56" s="40"/>
      <c r="GFW56" s="40"/>
      <c r="GFX56" s="40"/>
      <c r="GFY56" s="40"/>
      <c r="GFZ56" s="40"/>
      <c r="GGA56" s="40"/>
      <c r="GGB56" s="40"/>
      <c r="GGC56" s="40"/>
      <c r="GGD56" s="40"/>
      <c r="GGE56" s="40"/>
      <c r="GGF56" s="40"/>
      <c r="GGG56" s="40"/>
      <c r="GGH56" s="40"/>
      <c r="GGI56" s="40"/>
      <c r="GGJ56" s="40"/>
      <c r="GGK56" s="40"/>
      <c r="GGL56" s="40"/>
      <c r="GGM56" s="40"/>
      <c r="GGN56" s="40"/>
      <c r="GGO56" s="40"/>
      <c r="GGP56" s="40"/>
      <c r="GGQ56" s="40"/>
      <c r="GGR56" s="40"/>
      <c r="GGS56" s="40"/>
      <c r="GGT56" s="40"/>
      <c r="GGU56" s="40"/>
      <c r="GGV56" s="40"/>
      <c r="GGW56" s="40"/>
      <c r="GGX56" s="40"/>
      <c r="GGY56" s="40"/>
      <c r="GGZ56" s="40"/>
      <c r="GHA56" s="40"/>
      <c r="GHB56" s="40"/>
      <c r="GHC56" s="40"/>
      <c r="GHD56" s="40"/>
      <c r="GHE56" s="40"/>
      <c r="GHF56" s="40"/>
      <c r="GHG56" s="40"/>
      <c r="GHH56" s="40"/>
      <c r="GHI56" s="40"/>
      <c r="GHJ56" s="40"/>
      <c r="GHK56" s="40"/>
      <c r="GHL56" s="40"/>
      <c r="GHM56" s="40"/>
      <c r="GHN56" s="40"/>
      <c r="GHO56" s="40"/>
      <c r="GHP56" s="40"/>
      <c r="GHQ56" s="40"/>
      <c r="GHR56" s="40"/>
      <c r="GHS56" s="40"/>
      <c r="GHT56" s="40"/>
      <c r="GHU56" s="40"/>
      <c r="GHV56" s="40"/>
      <c r="GHW56" s="40"/>
      <c r="GHX56" s="40"/>
      <c r="GHY56" s="40"/>
      <c r="GHZ56" s="40"/>
      <c r="GIA56" s="40"/>
      <c r="GIB56" s="40"/>
      <c r="GIC56" s="40"/>
      <c r="GID56" s="40"/>
      <c r="GIE56" s="40"/>
      <c r="GIF56" s="40"/>
      <c r="GIG56" s="40"/>
      <c r="GIH56" s="40"/>
      <c r="GII56" s="40"/>
      <c r="GIJ56" s="40"/>
      <c r="GIK56" s="40"/>
      <c r="GIL56" s="40"/>
      <c r="GIM56" s="40"/>
      <c r="GIN56" s="40"/>
      <c r="GIO56" s="40"/>
      <c r="GIP56" s="40"/>
      <c r="GIQ56" s="40"/>
      <c r="GIR56" s="40"/>
      <c r="GIS56" s="40"/>
      <c r="GIT56" s="40"/>
      <c r="GIU56" s="40"/>
      <c r="GIV56" s="40"/>
      <c r="GIW56" s="40"/>
      <c r="GIX56" s="40"/>
      <c r="GIY56" s="40"/>
      <c r="GIZ56" s="40"/>
      <c r="GJA56" s="40"/>
      <c r="GJB56" s="40"/>
      <c r="GJC56" s="40"/>
      <c r="GJD56" s="40"/>
      <c r="GJE56" s="40"/>
      <c r="GJF56" s="40"/>
      <c r="GJG56" s="40"/>
      <c r="GJH56" s="40"/>
      <c r="GJI56" s="40"/>
      <c r="GJJ56" s="40"/>
      <c r="GJK56" s="40"/>
      <c r="GJL56" s="40"/>
      <c r="GJM56" s="40"/>
      <c r="GJN56" s="40"/>
      <c r="GJO56" s="40"/>
      <c r="GJP56" s="40"/>
      <c r="GJQ56" s="40"/>
      <c r="GJR56" s="40"/>
      <c r="GJS56" s="40"/>
      <c r="GJT56" s="40"/>
      <c r="GJU56" s="40"/>
      <c r="GJV56" s="40"/>
      <c r="GJW56" s="40"/>
      <c r="GJX56" s="40"/>
      <c r="GJY56" s="40"/>
      <c r="GJZ56" s="40"/>
      <c r="GKA56" s="40"/>
      <c r="GKB56" s="40"/>
      <c r="GKC56" s="40"/>
      <c r="GKD56" s="40"/>
      <c r="GKE56" s="40"/>
      <c r="GKF56" s="40"/>
      <c r="GKG56" s="40"/>
      <c r="GKH56" s="40"/>
      <c r="GKI56" s="40"/>
      <c r="GKJ56" s="40"/>
      <c r="GKK56" s="40"/>
      <c r="GKL56" s="40"/>
      <c r="GKM56" s="40"/>
      <c r="GKN56" s="40"/>
      <c r="GKO56" s="40"/>
      <c r="GKP56" s="40"/>
      <c r="GKQ56" s="40"/>
      <c r="GKR56" s="40"/>
      <c r="GKS56" s="40"/>
      <c r="GKT56" s="40"/>
      <c r="GKU56" s="40"/>
      <c r="GKV56" s="40"/>
      <c r="GKW56" s="40"/>
      <c r="GKX56" s="40"/>
      <c r="GKY56" s="40"/>
      <c r="GKZ56" s="40"/>
      <c r="GLA56" s="40"/>
      <c r="GLB56" s="40"/>
      <c r="GLC56" s="40"/>
      <c r="GLD56" s="40"/>
      <c r="GLE56" s="40"/>
      <c r="GLF56" s="40"/>
      <c r="GLG56" s="40"/>
      <c r="GLH56" s="40"/>
      <c r="GLI56" s="40"/>
      <c r="GLJ56" s="40"/>
      <c r="GLK56" s="40"/>
      <c r="GLL56" s="40"/>
      <c r="GLM56" s="40"/>
      <c r="GLN56" s="40"/>
      <c r="GLO56" s="40"/>
      <c r="GLP56" s="40"/>
      <c r="GLQ56" s="40"/>
      <c r="GLR56" s="40"/>
      <c r="GLS56" s="40"/>
      <c r="GLT56" s="40"/>
      <c r="GLU56" s="40"/>
      <c r="GLV56" s="40"/>
      <c r="GLW56" s="40"/>
      <c r="GLX56" s="40"/>
      <c r="GLY56" s="40"/>
      <c r="GLZ56" s="40"/>
      <c r="GMA56" s="40"/>
      <c r="GMB56" s="40"/>
      <c r="GMC56" s="40"/>
      <c r="GMD56" s="40"/>
      <c r="GME56" s="40"/>
      <c r="GMF56" s="40"/>
      <c r="GMG56" s="40"/>
      <c r="GMH56" s="40"/>
      <c r="GMI56" s="40"/>
      <c r="GMJ56" s="40"/>
      <c r="GMK56" s="40"/>
      <c r="GML56" s="40"/>
      <c r="GMM56" s="40"/>
      <c r="GMN56" s="40"/>
      <c r="GMO56" s="40"/>
      <c r="GMP56" s="40"/>
      <c r="GMQ56" s="40"/>
      <c r="GMR56" s="40"/>
      <c r="GMS56" s="40"/>
      <c r="GMT56" s="40"/>
      <c r="GMU56" s="40"/>
      <c r="GMV56" s="40"/>
      <c r="GMW56" s="40"/>
      <c r="GMX56" s="40"/>
      <c r="GMY56" s="40"/>
      <c r="GMZ56" s="40"/>
      <c r="GNA56" s="40"/>
      <c r="GNB56" s="40"/>
      <c r="GNC56" s="40"/>
      <c r="GND56" s="40"/>
      <c r="GNE56" s="40"/>
      <c r="GNF56" s="40"/>
      <c r="GNG56" s="40"/>
      <c r="GNH56" s="40"/>
      <c r="GNI56" s="40"/>
      <c r="GNJ56" s="40"/>
      <c r="GNK56" s="40"/>
      <c r="GNL56" s="40"/>
      <c r="GNM56" s="40"/>
      <c r="GNN56" s="40"/>
      <c r="GNO56" s="40"/>
      <c r="GNP56" s="40"/>
      <c r="GNQ56" s="40"/>
      <c r="GNR56" s="40"/>
      <c r="GNS56" s="40"/>
      <c r="GNT56" s="40"/>
      <c r="GNU56" s="40"/>
      <c r="GNV56" s="40"/>
      <c r="GNW56" s="40"/>
      <c r="GNX56" s="40"/>
      <c r="GNY56" s="40"/>
      <c r="GNZ56" s="40"/>
      <c r="GOA56" s="40"/>
      <c r="GOB56" s="40"/>
      <c r="GOC56" s="40"/>
      <c r="GOD56" s="40"/>
      <c r="GOE56" s="40"/>
      <c r="GOF56" s="40"/>
      <c r="GOG56" s="40"/>
      <c r="GOH56" s="40"/>
      <c r="GOI56" s="40"/>
      <c r="GOJ56" s="40"/>
      <c r="GOK56" s="40"/>
      <c r="GOL56" s="40"/>
      <c r="GOM56" s="40"/>
      <c r="GON56" s="40"/>
      <c r="GOO56" s="40"/>
      <c r="GOP56" s="40"/>
      <c r="GOQ56" s="40"/>
      <c r="GOR56" s="40"/>
      <c r="GOS56" s="40"/>
      <c r="GOT56" s="40"/>
      <c r="GOU56" s="40"/>
      <c r="GOV56" s="40"/>
      <c r="GOW56" s="40"/>
      <c r="GOX56" s="40"/>
      <c r="GOY56" s="40"/>
      <c r="GOZ56" s="40"/>
      <c r="GPA56" s="40"/>
      <c r="GPB56" s="40"/>
      <c r="GPC56" s="40"/>
      <c r="GPD56" s="40"/>
      <c r="GPE56" s="40"/>
      <c r="GPF56" s="40"/>
      <c r="GPG56" s="40"/>
      <c r="GPH56" s="40"/>
      <c r="GPI56" s="40"/>
      <c r="GPJ56" s="40"/>
      <c r="GPK56" s="40"/>
      <c r="GPL56" s="40"/>
      <c r="GPM56" s="40"/>
      <c r="GPN56" s="40"/>
      <c r="GPO56" s="40"/>
      <c r="GPP56" s="40"/>
      <c r="GPQ56" s="40"/>
      <c r="GPR56" s="40"/>
      <c r="GPS56" s="40"/>
      <c r="GPT56" s="40"/>
      <c r="GPU56" s="40"/>
      <c r="GPV56" s="40"/>
      <c r="GPW56" s="40"/>
      <c r="GPX56" s="40"/>
      <c r="GPY56" s="40"/>
      <c r="GPZ56" s="40"/>
      <c r="GQA56" s="40"/>
      <c r="GQB56" s="40"/>
      <c r="GQC56" s="40"/>
      <c r="GQD56" s="40"/>
      <c r="GQE56" s="40"/>
      <c r="GQF56" s="40"/>
      <c r="GQG56" s="40"/>
      <c r="GQH56" s="40"/>
      <c r="GQI56" s="40"/>
      <c r="GQJ56" s="40"/>
      <c r="GQK56" s="40"/>
      <c r="GQL56" s="40"/>
      <c r="GQM56" s="40"/>
      <c r="GQN56" s="40"/>
      <c r="GQO56" s="40"/>
      <c r="GQP56" s="40"/>
      <c r="GQQ56" s="40"/>
      <c r="GQR56" s="40"/>
      <c r="GQS56" s="40"/>
      <c r="GQT56" s="40"/>
      <c r="GQU56" s="40"/>
      <c r="GQV56" s="40"/>
      <c r="GQW56" s="40"/>
      <c r="GQX56" s="40"/>
      <c r="GQY56" s="40"/>
      <c r="GQZ56" s="40"/>
      <c r="GRA56" s="40"/>
      <c r="GRB56" s="40"/>
      <c r="GRC56" s="40"/>
      <c r="GRD56" s="40"/>
      <c r="GRE56" s="40"/>
      <c r="GRF56" s="40"/>
      <c r="GRG56" s="40"/>
      <c r="GRH56" s="40"/>
      <c r="GRI56" s="40"/>
      <c r="GRJ56" s="40"/>
      <c r="GRK56" s="40"/>
      <c r="GRL56" s="40"/>
      <c r="GRM56" s="40"/>
      <c r="GRN56" s="40"/>
      <c r="GRO56" s="40"/>
      <c r="GRP56" s="40"/>
      <c r="GRQ56" s="40"/>
      <c r="GRR56" s="40"/>
      <c r="GRS56" s="40"/>
      <c r="GRT56" s="40"/>
      <c r="GRU56" s="40"/>
      <c r="GRV56" s="40"/>
      <c r="GRW56" s="40"/>
      <c r="GRX56" s="40"/>
      <c r="GRY56" s="40"/>
      <c r="GRZ56" s="40"/>
      <c r="GSA56" s="40"/>
      <c r="GSB56" s="40"/>
      <c r="GSC56" s="40"/>
      <c r="GSD56" s="40"/>
      <c r="GSE56" s="40"/>
      <c r="GSF56" s="40"/>
      <c r="GSG56" s="40"/>
      <c r="GSH56" s="40"/>
      <c r="GSI56" s="40"/>
      <c r="GSJ56" s="40"/>
      <c r="GSK56" s="40"/>
      <c r="GSL56" s="40"/>
      <c r="GSM56" s="40"/>
      <c r="GSN56" s="40"/>
      <c r="GSO56" s="40"/>
      <c r="GSP56" s="40"/>
      <c r="GSQ56" s="40"/>
      <c r="GSR56" s="40"/>
      <c r="GSS56" s="40"/>
      <c r="GST56" s="40"/>
      <c r="GSU56" s="40"/>
      <c r="GSV56" s="40"/>
      <c r="GSW56" s="40"/>
      <c r="GSX56" s="40"/>
      <c r="GSY56" s="40"/>
      <c r="GSZ56" s="40"/>
      <c r="GTA56" s="40"/>
      <c r="GTB56" s="40"/>
      <c r="GTC56" s="40"/>
      <c r="GTD56" s="40"/>
      <c r="GTE56" s="40"/>
      <c r="GTF56" s="40"/>
      <c r="GTG56" s="40"/>
      <c r="GTH56" s="40"/>
      <c r="GTI56" s="40"/>
      <c r="GTJ56" s="40"/>
      <c r="GTK56" s="40"/>
      <c r="GTL56" s="40"/>
      <c r="GTM56" s="40"/>
      <c r="GTN56" s="40"/>
      <c r="GTO56" s="40"/>
      <c r="GTP56" s="40"/>
      <c r="GTQ56" s="40"/>
      <c r="GTR56" s="40"/>
      <c r="GTS56" s="40"/>
      <c r="GTT56" s="40"/>
      <c r="GTU56" s="40"/>
      <c r="GTV56" s="40"/>
      <c r="GTW56" s="40"/>
      <c r="GTX56" s="40"/>
      <c r="GTY56" s="40"/>
      <c r="GTZ56" s="40"/>
      <c r="GUA56" s="40"/>
      <c r="GUB56" s="40"/>
      <c r="GUC56" s="40"/>
      <c r="GUD56" s="40"/>
      <c r="GUE56" s="40"/>
      <c r="GUF56" s="40"/>
      <c r="GUG56" s="40"/>
      <c r="GUH56" s="40"/>
      <c r="GUI56" s="40"/>
      <c r="GUJ56" s="40"/>
      <c r="GUK56" s="40"/>
      <c r="GUL56" s="40"/>
      <c r="GUM56" s="40"/>
      <c r="GUN56" s="40"/>
      <c r="GUO56" s="40"/>
      <c r="GUP56" s="40"/>
      <c r="GUQ56" s="40"/>
      <c r="GUR56" s="40"/>
      <c r="GUS56" s="40"/>
      <c r="GUT56" s="40"/>
      <c r="GUU56" s="40"/>
      <c r="GUV56" s="40"/>
      <c r="GUW56" s="40"/>
      <c r="GUX56" s="40"/>
      <c r="GUY56" s="40"/>
      <c r="GUZ56" s="40"/>
      <c r="GVA56" s="40"/>
      <c r="GVB56" s="40"/>
      <c r="GVC56" s="40"/>
      <c r="GVD56" s="40"/>
      <c r="GVE56" s="40"/>
      <c r="GVF56" s="40"/>
      <c r="GVG56" s="40"/>
      <c r="GVH56" s="40"/>
      <c r="GVI56" s="40"/>
      <c r="GVJ56" s="40"/>
      <c r="GVK56" s="40"/>
      <c r="GVL56" s="40"/>
      <c r="GVM56" s="40"/>
      <c r="GVN56" s="40"/>
      <c r="GVO56" s="40"/>
      <c r="GVP56" s="40"/>
      <c r="GVQ56" s="40"/>
      <c r="GVR56" s="40"/>
      <c r="GVS56" s="40"/>
      <c r="GVT56" s="40"/>
      <c r="GVU56" s="40"/>
      <c r="GVV56" s="40"/>
      <c r="GVW56" s="40"/>
      <c r="GVX56" s="40"/>
      <c r="GVY56" s="40"/>
      <c r="GVZ56" s="40"/>
      <c r="GWA56" s="40"/>
      <c r="GWB56" s="40"/>
      <c r="GWC56" s="40"/>
      <c r="GWD56" s="40"/>
      <c r="GWE56" s="40"/>
      <c r="GWF56" s="40"/>
      <c r="GWG56" s="40"/>
      <c r="GWH56" s="40"/>
      <c r="GWI56" s="40"/>
      <c r="GWJ56" s="40"/>
      <c r="GWK56" s="40"/>
      <c r="GWL56" s="40"/>
      <c r="GWM56" s="40"/>
      <c r="GWN56" s="40"/>
      <c r="GWO56" s="40"/>
      <c r="GWP56" s="40"/>
      <c r="GWQ56" s="40"/>
      <c r="GWR56" s="40"/>
      <c r="GWS56" s="40"/>
      <c r="GWT56" s="40"/>
      <c r="GWU56" s="40"/>
      <c r="GWV56" s="40"/>
      <c r="GWW56" s="40"/>
      <c r="GWX56" s="40"/>
      <c r="GWY56" s="40"/>
      <c r="GWZ56" s="40"/>
      <c r="GXA56" s="40"/>
      <c r="GXB56" s="40"/>
      <c r="GXC56" s="40"/>
      <c r="GXD56" s="40"/>
      <c r="GXE56" s="40"/>
      <c r="GXF56" s="40"/>
      <c r="GXG56" s="40"/>
      <c r="GXH56" s="40"/>
      <c r="GXI56" s="40"/>
      <c r="GXJ56" s="40"/>
      <c r="GXK56" s="40"/>
      <c r="GXL56" s="40"/>
      <c r="GXM56" s="40"/>
      <c r="GXN56" s="40"/>
      <c r="GXO56" s="40"/>
      <c r="GXP56" s="40"/>
      <c r="GXQ56" s="40"/>
      <c r="GXR56" s="40"/>
      <c r="GXS56" s="40"/>
      <c r="GXT56" s="40"/>
      <c r="GXU56" s="40"/>
      <c r="GXV56" s="40"/>
      <c r="GXW56" s="40"/>
      <c r="GXX56" s="40"/>
      <c r="GXY56" s="40"/>
      <c r="GXZ56" s="40"/>
      <c r="GYA56" s="40"/>
      <c r="GYB56" s="40"/>
      <c r="GYC56" s="40"/>
      <c r="GYD56" s="40"/>
      <c r="GYE56" s="40"/>
      <c r="GYF56" s="40"/>
      <c r="GYG56" s="40"/>
      <c r="GYH56" s="40"/>
      <c r="GYI56" s="40"/>
      <c r="GYJ56" s="40"/>
      <c r="GYK56" s="40"/>
      <c r="GYL56" s="40"/>
      <c r="GYM56" s="40"/>
      <c r="GYN56" s="40"/>
      <c r="GYO56" s="40"/>
      <c r="GYP56" s="40"/>
      <c r="GYQ56" s="40"/>
      <c r="GYR56" s="40"/>
      <c r="GYS56" s="40"/>
      <c r="GYT56" s="40"/>
      <c r="GYU56" s="40"/>
      <c r="GYV56" s="40"/>
      <c r="GYW56" s="40"/>
      <c r="GYX56" s="40"/>
      <c r="GYY56" s="40"/>
      <c r="GYZ56" s="40"/>
      <c r="GZA56" s="40"/>
      <c r="GZB56" s="40"/>
      <c r="GZC56" s="40"/>
      <c r="GZD56" s="40"/>
      <c r="GZE56" s="40"/>
      <c r="GZF56" s="40"/>
      <c r="GZG56" s="40"/>
      <c r="GZH56" s="40"/>
      <c r="GZI56" s="40"/>
      <c r="GZJ56" s="40"/>
      <c r="GZK56" s="40"/>
      <c r="GZL56" s="40"/>
      <c r="GZM56" s="40"/>
      <c r="GZN56" s="40"/>
      <c r="GZO56" s="40"/>
      <c r="GZP56" s="40"/>
      <c r="GZQ56" s="40"/>
      <c r="GZR56" s="40"/>
      <c r="GZS56" s="40"/>
      <c r="GZT56" s="40"/>
      <c r="GZU56" s="40"/>
      <c r="GZV56" s="40"/>
      <c r="GZW56" s="40"/>
      <c r="GZX56" s="40"/>
      <c r="GZY56" s="40"/>
      <c r="GZZ56" s="40"/>
      <c r="HAA56" s="40"/>
      <c r="HAB56" s="40"/>
      <c r="HAC56" s="40"/>
      <c r="HAD56" s="40"/>
      <c r="HAE56" s="40"/>
      <c r="HAF56" s="40"/>
      <c r="HAG56" s="40"/>
      <c r="HAH56" s="40"/>
      <c r="HAI56" s="40"/>
      <c r="HAJ56" s="40"/>
      <c r="HAK56" s="40"/>
      <c r="HAL56" s="40"/>
      <c r="HAM56" s="40"/>
      <c r="HAN56" s="40"/>
      <c r="HAO56" s="40"/>
      <c r="HAP56" s="40"/>
      <c r="HAQ56" s="40"/>
      <c r="HAR56" s="40"/>
      <c r="HAS56" s="40"/>
      <c r="HAT56" s="40"/>
      <c r="HAU56" s="40"/>
      <c r="HAV56" s="40"/>
      <c r="HAW56" s="40"/>
      <c r="HAX56" s="40"/>
      <c r="HAY56" s="40"/>
      <c r="HAZ56" s="40"/>
      <c r="HBA56" s="40"/>
      <c r="HBB56" s="40"/>
      <c r="HBC56" s="40"/>
      <c r="HBD56" s="40"/>
      <c r="HBE56" s="40"/>
      <c r="HBF56" s="40"/>
      <c r="HBG56" s="40"/>
      <c r="HBH56" s="40"/>
      <c r="HBI56" s="40"/>
      <c r="HBJ56" s="40"/>
      <c r="HBK56" s="40"/>
      <c r="HBL56" s="40"/>
      <c r="HBM56" s="40"/>
      <c r="HBN56" s="40"/>
      <c r="HBO56" s="40"/>
      <c r="HBP56" s="40"/>
      <c r="HBQ56" s="40"/>
      <c r="HBR56" s="40"/>
      <c r="HBS56" s="40"/>
      <c r="HBT56" s="40"/>
      <c r="HBU56" s="40"/>
      <c r="HBV56" s="40"/>
      <c r="HBW56" s="40"/>
      <c r="HBX56" s="40"/>
      <c r="HBY56" s="40"/>
      <c r="HBZ56" s="40"/>
      <c r="HCA56" s="40"/>
      <c r="HCB56" s="40"/>
      <c r="HCC56" s="40"/>
      <c r="HCD56" s="40"/>
      <c r="HCE56" s="40"/>
      <c r="HCF56" s="40"/>
      <c r="HCG56" s="40"/>
      <c r="HCH56" s="40"/>
      <c r="HCI56" s="40"/>
      <c r="HCJ56" s="40"/>
      <c r="HCK56" s="40"/>
      <c r="HCL56" s="40"/>
      <c r="HCM56" s="40"/>
      <c r="HCN56" s="40"/>
      <c r="HCO56" s="40"/>
      <c r="HCP56" s="40"/>
      <c r="HCQ56" s="40"/>
      <c r="HCR56" s="40"/>
      <c r="HCS56" s="40"/>
      <c r="HCT56" s="40"/>
      <c r="HCU56" s="40"/>
      <c r="HCV56" s="40"/>
      <c r="HCW56" s="40"/>
      <c r="HCX56" s="40"/>
      <c r="HCY56" s="40"/>
      <c r="HCZ56" s="40"/>
      <c r="HDA56" s="40"/>
      <c r="HDB56" s="40"/>
      <c r="HDC56" s="40"/>
      <c r="HDD56" s="40"/>
      <c r="HDE56" s="40"/>
      <c r="HDF56" s="40"/>
      <c r="HDG56" s="40"/>
      <c r="HDH56" s="40"/>
      <c r="HDI56" s="40"/>
      <c r="HDJ56" s="40"/>
      <c r="HDK56" s="40"/>
      <c r="HDL56" s="40"/>
      <c r="HDM56" s="40"/>
      <c r="HDN56" s="40"/>
      <c r="HDO56" s="40"/>
      <c r="HDP56" s="40"/>
      <c r="HDQ56" s="40"/>
      <c r="HDR56" s="40"/>
      <c r="HDS56" s="40"/>
      <c r="HDT56" s="40"/>
      <c r="HDU56" s="40"/>
      <c r="HDV56" s="40"/>
      <c r="HDW56" s="40"/>
      <c r="HDX56" s="40"/>
      <c r="HDY56" s="40"/>
      <c r="HDZ56" s="40"/>
      <c r="HEA56" s="40"/>
      <c r="HEB56" s="40"/>
      <c r="HEC56" s="40"/>
      <c r="HED56" s="40"/>
      <c r="HEE56" s="40"/>
      <c r="HEF56" s="40"/>
      <c r="HEG56" s="40"/>
      <c r="HEH56" s="40"/>
      <c r="HEI56" s="40"/>
      <c r="HEJ56" s="40"/>
      <c r="HEK56" s="40"/>
      <c r="HEL56" s="40"/>
      <c r="HEM56" s="40"/>
      <c r="HEN56" s="40"/>
      <c r="HEO56" s="40"/>
      <c r="HEP56" s="40"/>
      <c r="HEQ56" s="40"/>
      <c r="HER56" s="40"/>
      <c r="HES56" s="40"/>
      <c r="HET56" s="40"/>
      <c r="HEU56" s="40"/>
      <c r="HEV56" s="40"/>
      <c r="HEW56" s="40"/>
      <c r="HEX56" s="40"/>
      <c r="HEY56" s="40"/>
      <c r="HEZ56" s="40"/>
      <c r="HFA56" s="40"/>
      <c r="HFB56" s="40"/>
      <c r="HFC56" s="40"/>
      <c r="HFD56" s="40"/>
      <c r="HFE56" s="40"/>
      <c r="HFF56" s="40"/>
      <c r="HFG56" s="40"/>
      <c r="HFH56" s="40"/>
      <c r="HFI56" s="40"/>
      <c r="HFJ56" s="40"/>
      <c r="HFK56" s="40"/>
      <c r="HFL56" s="40"/>
      <c r="HFM56" s="40"/>
      <c r="HFN56" s="40"/>
      <c r="HFO56" s="40"/>
      <c r="HFP56" s="40"/>
      <c r="HFQ56" s="40"/>
      <c r="HFR56" s="40"/>
      <c r="HFS56" s="40"/>
      <c r="HFT56" s="40"/>
      <c r="HFU56" s="40"/>
      <c r="HFV56" s="40"/>
      <c r="HFW56" s="40"/>
      <c r="HFX56" s="40"/>
      <c r="HFY56" s="40"/>
      <c r="HFZ56" s="40"/>
      <c r="HGA56" s="40"/>
      <c r="HGB56" s="40"/>
      <c r="HGC56" s="40"/>
      <c r="HGD56" s="40"/>
      <c r="HGE56" s="40"/>
      <c r="HGF56" s="40"/>
      <c r="HGG56" s="40"/>
      <c r="HGH56" s="40"/>
      <c r="HGI56" s="40"/>
      <c r="HGJ56" s="40"/>
      <c r="HGK56" s="40"/>
      <c r="HGL56" s="40"/>
      <c r="HGM56" s="40"/>
      <c r="HGN56" s="40"/>
      <c r="HGO56" s="40"/>
      <c r="HGP56" s="40"/>
      <c r="HGQ56" s="40"/>
      <c r="HGR56" s="40"/>
      <c r="HGS56" s="40"/>
      <c r="HGT56" s="40"/>
      <c r="HGU56" s="40"/>
      <c r="HGV56" s="40"/>
      <c r="HGW56" s="40"/>
      <c r="HGX56" s="40"/>
      <c r="HGY56" s="40"/>
      <c r="HGZ56" s="40"/>
      <c r="HHA56" s="40"/>
      <c r="HHB56" s="40"/>
      <c r="HHC56" s="40"/>
      <c r="HHD56" s="40"/>
      <c r="HHE56" s="40"/>
      <c r="HHF56" s="40"/>
      <c r="HHG56" s="40"/>
      <c r="HHH56" s="40"/>
      <c r="HHI56" s="40"/>
      <c r="HHJ56" s="40"/>
      <c r="HHK56" s="40"/>
      <c r="HHL56" s="40"/>
      <c r="HHM56" s="40"/>
      <c r="HHN56" s="40"/>
      <c r="HHO56" s="40"/>
      <c r="HHP56" s="40"/>
      <c r="HHQ56" s="40"/>
      <c r="HHR56" s="40"/>
      <c r="HHS56" s="40"/>
      <c r="HHT56" s="40"/>
      <c r="HHU56" s="40"/>
      <c r="HHV56" s="40"/>
      <c r="HHW56" s="40"/>
      <c r="HHX56" s="40"/>
      <c r="HHY56" s="40"/>
      <c r="HHZ56" s="40"/>
      <c r="HIA56" s="40"/>
      <c r="HIB56" s="40"/>
      <c r="HIC56" s="40"/>
      <c r="HID56" s="40"/>
      <c r="HIE56" s="40"/>
      <c r="HIF56" s="40"/>
      <c r="HIG56" s="40"/>
      <c r="HIH56" s="40"/>
      <c r="HII56" s="40"/>
      <c r="HIJ56" s="40"/>
      <c r="HIK56" s="40"/>
      <c r="HIL56" s="40"/>
      <c r="HIM56" s="40"/>
      <c r="HIN56" s="40"/>
      <c r="HIO56" s="40"/>
      <c r="HIP56" s="40"/>
      <c r="HIQ56" s="40"/>
      <c r="HIR56" s="40"/>
      <c r="HIS56" s="40"/>
      <c r="HIT56" s="40"/>
      <c r="HIU56" s="40"/>
      <c r="HIV56" s="40"/>
      <c r="HIW56" s="40"/>
      <c r="HIX56" s="40"/>
      <c r="HIY56" s="40"/>
      <c r="HIZ56" s="40"/>
      <c r="HJA56" s="40"/>
      <c r="HJB56" s="40"/>
      <c r="HJC56" s="40"/>
      <c r="HJD56" s="40"/>
      <c r="HJE56" s="40"/>
      <c r="HJF56" s="40"/>
      <c r="HJG56" s="40"/>
      <c r="HJH56" s="40"/>
      <c r="HJI56" s="40"/>
      <c r="HJJ56" s="40"/>
      <c r="HJK56" s="40"/>
      <c r="HJL56" s="40"/>
      <c r="HJM56" s="40"/>
      <c r="HJN56" s="40"/>
      <c r="HJO56" s="40"/>
      <c r="HJP56" s="40"/>
      <c r="HJQ56" s="40"/>
      <c r="HJR56" s="40"/>
      <c r="HJS56" s="40"/>
      <c r="HJT56" s="40"/>
      <c r="HJU56" s="40"/>
      <c r="HJV56" s="40"/>
      <c r="HJW56" s="40"/>
      <c r="HJX56" s="40"/>
      <c r="HJY56" s="40"/>
      <c r="HJZ56" s="40"/>
      <c r="HKA56" s="40"/>
      <c r="HKB56" s="40"/>
      <c r="HKC56" s="40"/>
      <c r="HKD56" s="40"/>
      <c r="HKE56" s="40"/>
      <c r="HKF56" s="40"/>
      <c r="HKG56" s="40"/>
      <c r="HKH56" s="40"/>
      <c r="HKI56" s="40"/>
      <c r="HKJ56" s="40"/>
      <c r="HKK56" s="40"/>
      <c r="HKL56" s="40"/>
      <c r="HKM56" s="40"/>
      <c r="HKN56" s="40"/>
      <c r="HKO56" s="40"/>
      <c r="HKP56" s="40"/>
      <c r="HKQ56" s="40"/>
      <c r="HKR56" s="40"/>
      <c r="HKS56" s="40"/>
      <c r="HKT56" s="40"/>
      <c r="HKU56" s="40"/>
      <c r="HKV56" s="40"/>
      <c r="HKW56" s="40"/>
      <c r="HKX56" s="40"/>
      <c r="HKY56" s="40"/>
      <c r="HKZ56" s="40"/>
      <c r="HLA56" s="40"/>
      <c r="HLB56" s="40"/>
      <c r="HLC56" s="40"/>
      <c r="HLD56" s="40"/>
      <c r="HLE56" s="40"/>
      <c r="HLF56" s="40"/>
      <c r="HLG56" s="40"/>
      <c r="HLH56" s="40"/>
      <c r="HLI56" s="40"/>
      <c r="HLJ56" s="40"/>
      <c r="HLK56" s="40"/>
      <c r="HLL56" s="40"/>
      <c r="HLM56" s="40"/>
      <c r="HLN56" s="40"/>
      <c r="HLO56" s="40"/>
      <c r="HLP56" s="40"/>
      <c r="HLQ56" s="40"/>
      <c r="HLR56" s="40"/>
      <c r="HLS56" s="40"/>
      <c r="HLT56" s="40"/>
      <c r="HLU56" s="40"/>
      <c r="HLV56" s="40"/>
      <c r="HLW56" s="40"/>
      <c r="HLX56" s="40"/>
      <c r="HLY56" s="40"/>
      <c r="HLZ56" s="40"/>
      <c r="HMA56" s="40"/>
      <c r="HMB56" s="40"/>
      <c r="HMC56" s="40"/>
      <c r="HMD56" s="40"/>
      <c r="HME56" s="40"/>
      <c r="HMF56" s="40"/>
      <c r="HMG56" s="40"/>
      <c r="HMH56" s="40"/>
      <c r="HMI56" s="40"/>
      <c r="HMJ56" s="40"/>
      <c r="HMK56" s="40"/>
      <c r="HML56" s="40"/>
      <c r="HMM56" s="40"/>
      <c r="HMN56" s="40"/>
      <c r="HMO56" s="40"/>
      <c r="HMP56" s="40"/>
      <c r="HMQ56" s="40"/>
      <c r="HMR56" s="40"/>
      <c r="HMS56" s="40"/>
      <c r="HMT56" s="40"/>
      <c r="HMU56" s="40"/>
      <c r="HMV56" s="40"/>
      <c r="HMW56" s="40"/>
      <c r="HMX56" s="40"/>
      <c r="HMY56" s="40"/>
      <c r="HMZ56" s="40"/>
      <c r="HNA56" s="40"/>
      <c r="HNB56" s="40"/>
      <c r="HNC56" s="40"/>
      <c r="HND56" s="40"/>
      <c r="HNE56" s="40"/>
      <c r="HNF56" s="40"/>
      <c r="HNG56" s="40"/>
      <c r="HNH56" s="40"/>
      <c r="HNI56" s="40"/>
      <c r="HNJ56" s="40"/>
      <c r="HNK56" s="40"/>
      <c r="HNL56" s="40"/>
      <c r="HNM56" s="40"/>
      <c r="HNN56" s="40"/>
      <c r="HNO56" s="40"/>
      <c r="HNP56" s="40"/>
      <c r="HNQ56" s="40"/>
      <c r="HNR56" s="40"/>
      <c r="HNS56" s="40"/>
      <c r="HNT56" s="40"/>
      <c r="HNU56" s="40"/>
      <c r="HNV56" s="40"/>
      <c r="HNW56" s="40"/>
      <c r="HNX56" s="40"/>
      <c r="HNY56" s="40"/>
      <c r="HNZ56" s="40"/>
      <c r="HOA56" s="40"/>
      <c r="HOB56" s="40"/>
      <c r="HOC56" s="40"/>
      <c r="HOD56" s="40"/>
      <c r="HOE56" s="40"/>
      <c r="HOF56" s="40"/>
      <c r="HOG56" s="40"/>
      <c r="HOH56" s="40"/>
      <c r="HOI56" s="40"/>
      <c r="HOJ56" s="40"/>
      <c r="HOK56" s="40"/>
      <c r="HOL56" s="40"/>
      <c r="HOM56" s="40"/>
      <c r="HON56" s="40"/>
      <c r="HOO56" s="40"/>
      <c r="HOP56" s="40"/>
      <c r="HOQ56" s="40"/>
      <c r="HOR56" s="40"/>
      <c r="HOS56" s="40"/>
      <c r="HOT56" s="40"/>
      <c r="HOU56" s="40"/>
      <c r="HOV56" s="40"/>
      <c r="HOW56" s="40"/>
      <c r="HOX56" s="40"/>
      <c r="HOY56" s="40"/>
      <c r="HOZ56" s="40"/>
      <c r="HPA56" s="40"/>
      <c r="HPB56" s="40"/>
      <c r="HPC56" s="40"/>
      <c r="HPD56" s="40"/>
      <c r="HPE56" s="40"/>
      <c r="HPF56" s="40"/>
      <c r="HPG56" s="40"/>
      <c r="HPH56" s="40"/>
      <c r="HPI56" s="40"/>
      <c r="HPJ56" s="40"/>
      <c r="HPK56" s="40"/>
      <c r="HPL56" s="40"/>
      <c r="HPM56" s="40"/>
      <c r="HPN56" s="40"/>
      <c r="HPO56" s="40"/>
      <c r="HPP56" s="40"/>
      <c r="HPQ56" s="40"/>
      <c r="HPR56" s="40"/>
      <c r="HPS56" s="40"/>
      <c r="HPT56" s="40"/>
      <c r="HPU56" s="40"/>
      <c r="HPV56" s="40"/>
      <c r="HPW56" s="40"/>
      <c r="HPX56" s="40"/>
      <c r="HPY56" s="40"/>
      <c r="HPZ56" s="40"/>
      <c r="HQA56" s="40"/>
      <c r="HQB56" s="40"/>
      <c r="HQC56" s="40"/>
      <c r="HQD56" s="40"/>
      <c r="HQE56" s="40"/>
      <c r="HQF56" s="40"/>
      <c r="HQG56" s="40"/>
      <c r="HQH56" s="40"/>
      <c r="HQI56" s="40"/>
      <c r="HQJ56" s="40"/>
      <c r="HQK56" s="40"/>
      <c r="HQL56" s="40"/>
      <c r="HQM56" s="40"/>
      <c r="HQN56" s="40"/>
      <c r="HQO56" s="40"/>
      <c r="HQP56" s="40"/>
      <c r="HQQ56" s="40"/>
      <c r="HQR56" s="40"/>
      <c r="HQS56" s="40"/>
      <c r="HQT56" s="40"/>
      <c r="HQU56" s="40"/>
      <c r="HQV56" s="40"/>
      <c r="HQW56" s="40"/>
      <c r="HQX56" s="40"/>
      <c r="HQY56" s="40"/>
      <c r="HQZ56" s="40"/>
      <c r="HRA56" s="40"/>
      <c r="HRB56" s="40"/>
      <c r="HRC56" s="40"/>
      <c r="HRD56" s="40"/>
      <c r="HRE56" s="40"/>
      <c r="HRF56" s="40"/>
      <c r="HRG56" s="40"/>
      <c r="HRH56" s="40"/>
      <c r="HRI56" s="40"/>
      <c r="HRJ56" s="40"/>
      <c r="HRK56" s="40"/>
      <c r="HRL56" s="40"/>
      <c r="HRM56" s="40"/>
      <c r="HRN56" s="40"/>
      <c r="HRO56" s="40"/>
      <c r="HRP56" s="40"/>
      <c r="HRQ56" s="40"/>
      <c r="HRR56" s="40"/>
      <c r="HRS56" s="40"/>
      <c r="HRT56" s="40"/>
      <c r="HRU56" s="40"/>
      <c r="HRV56" s="40"/>
      <c r="HRW56" s="40"/>
      <c r="HRX56" s="40"/>
      <c r="HRY56" s="40"/>
      <c r="HRZ56" s="40"/>
      <c r="HSA56" s="40"/>
      <c r="HSB56" s="40"/>
      <c r="HSC56" s="40"/>
      <c r="HSD56" s="40"/>
      <c r="HSE56" s="40"/>
      <c r="HSF56" s="40"/>
      <c r="HSG56" s="40"/>
      <c r="HSH56" s="40"/>
      <c r="HSI56" s="40"/>
      <c r="HSJ56" s="40"/>
      <c r="HSK56" s="40"/>
      <c r="HSL56" s="40"/>
      <c r="HSM56" s="40"/>
      <c r="HSN56" s="40"/>
      <c r="HSO56" s="40"/>
      <c r="HSP56" s="40"/>
      <c r="HSQ56" s="40"/>
      <c r="HSR56" s="40"/>
      <c r="HSS56" s="40"/>
      <c r="HST56" s="40"/>
      <c r="HSU56" s="40"/>
      <c r="HSV56" s="40"/>
      <c r="HSW56" s="40"/>
      <c r="HSX56" s="40"/>
      <c r="HSY56" s="40"/>
      <c r="HSZ56" s="40"/>
      <c r="HTA56" s="40"/>
      <c r="HTB56" s="40"/>
      <c r="HTC56" s="40"/>
      <c r="HTD56" s="40"/>
      <c r="HTE56" s="40"/>
      <c r="HTF56" s="40"/>
      <c r="HTG56" s="40"/>
      <c r="HTH56" s="40"/>
      <c r="HTI56" s="40"/>
      <c r="HTJ56" s="40"/>
      <c r="HTK56" s="40"/>
      <c r="HTL56" s="40"/>
      <c r="HTM56" s="40"/>
      <c r="HTN56" s="40"/>
      <c r="HTO56" s="40"/>
      <c r="HTP56" s="40"/>
      <c r="HTQ56" s="40"/>
      <c r="HTR56" s="40"/>
      <c r="HTS56" s="40"/>
      <c r="HTT56" s="40"/>
      <c r="HTU56" s="40"/>
      <c r="HTV56" s="40"/>
      <c r="HTW56" s="40"/>
      <c r="HTX56" s="40"/>
      <c r="HTY56" s="40"/>
      <c r="HTZ56" s="40"/>
      <c r="HUA56" s="40"/>
      <c r="HUB56" s="40"/>
      <c r="HUC56" s="40"/>
      <c r="HUD56" s="40"/>
      <c r="HUE56" s="40"/>
      <c r="HUF56" s="40"/>
      <c r="HUG56" s="40"/>
      <c r="HUH56" s="40"/>
      <c r="HUI56" s="40"/>
      <c r="HUJ56" s="40"/>
      <c r="HUK56" s="40"/>
      <c r="HUL56" s="40"/>
      <c r="HUM56" s="40"/>
      <c r="HUN56" s="40"/>
      <c r="HUO56" s="40"/>
      <c r="HUP56" s="40"/>
      <c r="HUQ56" s="40"/>
      <c r="HUR56" s="40"/>
      <c r="HUS56" s="40"/>
      <c r="HUT56" s="40"/>
      <c r="HUU56" s="40"/>
      <c r="HUV56" s="40"/>
      <c r="HUW56" s="40"/>
      <c r="HUX56" s="40"/>
      <c r="HUY56" s="40"/>
      <c r="HUZ56" s="40"/>
      <c r="HVA56" s="40"/>
      <c r="HVB56" s="40"/>
      <c r="HVC56" s="40"/>
      <c r="HVD56" s="40"/>
      <c r="HVE56" s="40"/>
      <c r="HVF56" s="40"/>
      <c r="HVG56" s="40"/>
      <c r="HVH56" s="40"/>
      <c r="HVI56" s="40"/>
      <c r="HVJ56" s="40"/>
      <c r="HVK56" s="40"/>
      <c r="HVL56" s="40"/>
      <c r="HVM56" s="40"/>
      <c r="HVN56" s="40"/>
      <c r="HVO56" s="40"/>
      <c r="HVP56" s="40"/>
      <c r="HVQ56" s="40"/>
      <c r="HVR56" s="40"/>
      <c r="HVS56" s="40"/>
      <c r="HVT56" s="40"/>
      <c r="HVU56" s="40"/>
      <c r="HVV56" s="40"/>
      <c r="HVW56" s="40"/>
      <c r="HVX56" s="40"/>
      <c r="HVY56" s="40"/>
      <c r="HVZ56" s="40"/>
      <c r="HWA56" s="40"/>
      <c r="HWB56" s="40"/>
      <c r="HWC56" s="40"/>
      <c r="HWD56" s="40"/>
      <c r="HWE56" s="40"/>
      <c r="HWF56" s="40"/>
      <c r="HWG56" s="40"/>
      <c r="HWH56" s="40"/>
      <c r="HWI56" s="40"/>
      <c r="HWJ56" s="40"/>
      <c r="HWK56" s="40"/>
      <c r="HWL56" s="40"/>
      <c r="HWM56" s="40"/>
      <c r="HWN56" s="40"/>
      <c r="HWO56" s="40"/>
      <c r="HWP56" s="40"/>
      <c r="HWQ56" s="40"/>
      <c r="HWR56" s="40"/>
      <c r="HWS56" s="40"/>
      <c r="HWT56" s="40"/>
      <c r="HWU56" s="40"/>
      <c r="HWV56" s="40"/>
      <c r="HWW56" s="40"/>
      <c r="HWX56" s="40"/>
      <c r="HWY56" s="40"/>
      <c r="HWZ56" s="40"/>
      <c r="HXA56" s="40"/>
      <c r="HXB56" s="40"/>
      <c r="HXC56" s="40"/>
      <c r="HXD56" s="40"/>
      <c r="HXE56" s="40"/>
      <c r="HXF56" s="40"/>
      <c r="HXG56" s="40"/>
      <c r="HXH56" s="40"/>
      <c r="HXI56" s="40"/>
      <c r="HXJ56" s="40"/>
      <c r="HXK56" s="40"/>
      <c r="HXL56" s="40"/>
      <c r="HXM56" s="40"/>
      <c r="HXN56" s="40"/>
      <c r="HXO56" s="40"/>
      <c r="HXP56" s="40"/>
      <c r="HXQ56" s="40"/>
      <c r="HXR56" s="40"/>
      <c r="HXS56" s="40"/>
      <c r="HXT56" s="40"/>
      <c r="HXU56" s="40"/>
      <c r="HXV56" s="40"/>
      <c r="HXW56" s="40"/>
      <c r="HXX56" s="40"/>
      <c r="HXY56" s="40"/>
      <c r="HXZ56" s="40"/>
      <c r="HYA56" s="40"/>
      <c r="HYB56" s="40"/>
      <c r="HYC56" s="40"/>
      <c r="HYD56" s="40"/>
      <c r="HYE56" s="40"/>
      <c r="HYF56" s="40"/>
      <c r="HYG56" s="40"/>
      <c r="HYH56" s="40"/>
      <c r="HYI56" s="40"/>
      <c r="HYJ56" s="40"/>
      <c r="HYK56" s="40"/>
      <c r="HYL56" s="40"/>
      <c r="HYM56" s="40"/>
      <c r="HYN56" s="40"/>
      <c r="HYO56" s="40"/>
      <c r="HYP56" s="40"/>
      <c r="HYQ56" s="40"/>
      <c r="HYR56" s="40"/>
      <c r="HYS56" s="40"/>
      <c r="HYT56" s="40"/>
      <c r="HYU56" s="40"/>
      <c r="HYV56" s="40"/>
      <c r="HYW56" s="40"/>
      <c r="HYX56" s="40"/>
      <c r="HYY56" s="40"/>
      <c r="HYZ56" s="40"/>
      <c r="HZA56" s="40"/>
      <c r="HZB56" s="40"/>
      <c r="HZC56" s="40"/>
      <c r="HZD56" s="40"/>
      <c r="HZE56" s="40"/>
      <c r="HZF56" s="40"/>
      <c r="HZG56" s="40"/>
      <c r="HZH56" s="40"/>
      <c r="HZI56" s="40"/>
      <c r="HZJ56" s="40"/>
      <c r="HZK56" s="40"/>
      <c r="HZL56" s="40"/>
      <c r="HZM56" s="40"/>
      <c r="HZN56" s="40"/>
      <c r="HZO56" s="40"/>
      <c r="HZP56" s="40"/>
      <c r="HZQ56" s="40"/>
      <c r="HZR56" s="40"/>
      <c r="HZS56" s="40"/>
      <c r="HZT56" s="40"/>
      <c r="HZU56" s="40"/>
      <c r="HZV56" s="40"/>
      <c r="HZW56" s="40"/>
      <c r="HZX56" s="40"/>
      <c r="HZY56" s="40"/>
      <c r="HZZ56" s="40"/>
      <c r="IAA56" s="40"/>
      <c r="IAB56" s="40"/>
      <c r="IAC56" s="40"/>
      <c r="IAD56" s="40"/>
      <c r="IAE56" s="40"/>
      <c r="IAF56" s="40"/>
      <c r="IAG56" s="40"/>
      <c r="IAH56" s="40"/>
      <c r="IAI56" s="40"/>
      <c r="IAJ56" s="40"/>
      <c r="IAK56" s="40"/>
      <c r="IAL56" s="40"/>
      <c r="IAM56" s="40"/>
      <c r="IAN56" s="40"/>
      <c r="IAO56" s="40"/>
      <c r="IAP56" s="40"/>
      <c r="IAQ56" s="40"/>
      <c r="IAR56" s="40"/>
      <c r="IAS56" s="40"/>
      <c r="IAT56" s="40"/>
      <c r="IAU56" s="40"/>
      <c r="IAV56" s="40"/>
      <c r="IAW56" s="40"/>
      <c r="IAX56" s="40"/>
      <c r="IAY56" s="40"/>
      <c r="IAZ56" s="40"/>
      <c r="IBA56" s="40"/>
      <c r="IBB56" s="40"/>
      <c r="IBC56" s="40"/>
      <c r="IBD56" s="40"/>
      <c r="IBE56" s="40"/>
      <c r="IBF56" s="40"/>
      <c r="IBG56" s="40"/>
      <c r="IBH56" s="40"/>
      <c r="IBI56" s="40"/>
      <c r="IBJ56" s="40"/>
      <c r="IBK56" s="40"/>
      <c r="IBL56" s="40"/>
      <c r="IBM56" s="40"/>
      <c r="IBN56" s="40"/>
      <c r="IBO56" s="40"/>
      <c r="IBP56" s="40"/>
      <c r="IBQ56" s="40"/>
      <c r="IBR56" s="40"/>
      <c r="IBS56" s="40"/>
      <c r="IBT56" s="40"/>
      <c r="IBU56" s="40"/>
      <c r="IBV56" s="40"/>
      <c r="IBW56" s="40"/>
      <c r="IBX56" s="40"/>
      <c r="IBY56" s="40"/>
      <c r="IBZ56" s="40"/>
      <c r="ICA56" s="40"/>
      <c r="ICB56" s="40"/>
      <c r="ICC56" s="40"/>
      <c r="ICD56" s="40"/>
      <c r="ICE56" s="40"/>
      <c r="ICF56" s="40"/>
      <c r="ICG56" s="40"/>
      <c r="ICH56" s="40"/>
      <c r="ICI56" s="40"/>
      <c r="ICJ56" s="40"/>
      <c r="ICK56" s="40"/>
      <c r="ICL56" s="40"/>
      <c r="ICM56" s="40"/>
      <c r="ICN56" s="40"/>
      <c r="ICO56" s="40"/>
      <c r="ICP56" s="40"/>
      <c r="ICQ56" s="40"/>
      <c r="ICR56" s="40"/>
      <c r="ICS56" s="40"/>
      <c r="ICT56" s="40"/>
      <c r="ICU56" s="40"/>
      <c r="ICV56" s="40"/>
      <c r="ICW56" s="40"/>
      <c r="ICX56" s="40"/>
      <c r="ICY56" s="40"/>
      <c r="ICZ56" s="40"/>
      <c r="IDA56" s="40"/>
      <c r="IDB56" s="40"/>
      <c r="IDC56" s="40"/>
      <c r="IDD56" s="40"/>
      <c r="IDE56" s="40"/>
      <c r="IDF56" s="40"/>
      <c r="IDG56" s="40"/>
      <c r="IDH56" s="40"/>
      <c r="IDI56" s="40"/>
      <c r="IDJ56" s="40"/>
      <c r="IDK56" s="40"/>
      <c r="IDL56" s="40"/>
      <c r="IDM56" s="40"/>
      <c r="IDN56" s="40"/>
      <c r="IDO56" s="40"/>
      <c r="IDP56" s="40"/>
      <c r="IDQ56" s="40"/>
      <c r="IDR56" s="40"/>
      <c r="IDS56" s="40"/>
      <c r="IDT56" s="40"/>
      <c r="IDU56" s="40"/>
      <c r="IDV56" s="40"/>
      <c r="IDW56" s="40"/>
      <c r="IDX56" s="40"/>
      <c r="IDY56" s="40"/>
      <c r="IDZ56" s="40"/>
      <c r="IEA56" s="40"/>
      <c r="IEB56" s="40"/>
      <c r="IEC56" s="40"/>
      <c r="IED56" s="40"/>
      <c r="IEE56" s="40"/>
      <c r="IEF56" s="40"/>
      <c r="IEG56" s="40"/>
      <c r="IEH56" s="40"/>
      <c r="IEI56" s="40"/>
      <c r="IEJ56" s="40"/>
      <c r="IEK56" s="40"/>
      <c r="IEL56" s="40"/>
      <c r="IEM56" s="40"/>
      <c r="IEN56" s="40"/>
      <c r="IEO56" s="40"/>
      <c r="IEP56" s="40"/>
      <c r="IEQ56" s="40"/>
      <c r="IER56" s="40"/>
      <c r="IES56" s="40"/>
      <c r="IET56" s="40"/>
      <c r="IEU56" s="40"/>
      <c r="IEV56" s="40"/>
      <c r="IEW56" s="40"/>
      <c r="IEX56" s="40"/>
      <c r="IEY56" s="40"/>
      <c r="IEZ56" s="40"/>
      <c r="IFA56" s="40"/>
      <c r="IFB56" s="40"/>
      <c r="IFC56" s="40"/>
      <c r="IFD56" s="40"/>
      <c r="IFE56" s="40"/>
      <c r="IFF56" s="40"/>
      <c r="IFG56" s="40"/>
      <c r="IFH56" s="40"/>
      <c r="IFI56" s="40"/>
      <c r="IFJ56" s="40"/>
      <c r="IFK56" s="40"/>
      <c r="IFL56" s="40"/>
      <c r="IFM56" s="40"/>
      <c r="IFN56" s="40"/>
      <c r="IFO56" s="40"/>
      <c r="IFP56" s="40"/>
      <c r="IFQ56" s="40"/>
      <c r="IFR56" s="40"/>
      <c r="IFS56" s="40"/>
      <c r="IFT56" s="40"/>
      <c r="IFU56" s="40"/>
      <c r="IFV56" s="40"/>
      <c r="IFW56" s="40"/>
      <c r="IFX56" s="40"/>
      <c r="IFY56" s="40"/>
      <c r="IFZ56" s="40"/>
      <c r="IGA56" s="40"/>
      <c r="IGB56" s="40"/>
      <c r="IGC56" s="40"/>
      <c r="IGD56" s="40"/>
      <c r="IGE56" s="40"/>
      <c r="IGF56" s="40"/>
      <c r="IGG56" s="40"/>
      <c r="IGH56" s="40"/>
      <c r="IGI56" s="40"/>
      <c r="IGJ56" s="40"/>
      <c r="IGK56" s="40"/>
      <c r="IGL56" s="40"/>
      <c r="IGM56" s="40"/>
      <c r="IGN56" s="40"/>
      <c r="IGO56" s="40"/>
      <c r="IGP56" s="40"/>
      <c r="IGQ56" s="40"/>
      <c r="IGR56" s="40"/>
      <c r="IGS56" s="40"/>
      <c r="IGT56" s="40"/>
      <c r="IGU56" s="40"/>
      <c r="IGV56" s="40"/>
      <c r="IGW56" s="40"/>
      <c r="IGX56" s="40"/>
      <c r="IGY56" s="40"/>
      <c r="IGZ56" s="40"/>
      <c r="IHA56" s="40"/>
      <c r="IHB56" s="40"/>
      <c r="IHC56" s="40"/>
      <c r="IHD56" s="40"/>
      <c r="IHE56" s="40"/>
      <c r="IHF56" s="40"/>
      <c r="IHG56" s="40"/>
      <c r="IHH56" s="40"/>
      <c r="IHI56" s="40"/>
      <c r="IHJ56" s="40"/>
      <c r="IHK56" s="40"/>
      <c r="IHL56" s="40"/>
      <c r="IHM56" s="40"/>
      <c r="IHN56" s="40"/>
      <c r="IHO56" s="40"/>
      <c r="IHP56" s="40"/>
      <c r="IHQ56" s="40"/>
      <c r="IHR56" s="40"/>
      <c r="IHS56" s="40"/>
      <c r="IHT56" s="40"/>
      <c r="IHU56" s="40"/>
      <c r="IHV56" s="40"/>
      <c r="IHW56" s="40"/>
      <c r="IHX56" s="40"/>
      <c r="IHY56" s="40"/>
      <c r="IHZ56" s="40"/>
      <c r="IIA56" s="40"/>
      <c r="IIB56" s="40"/>
      <c r="IIC56" s="40"/>
      <c r="IID56" s="40"/>
      <c r="IIE56" s="40"/>
      <c r="IIF56" s="40"/>
      <c r="IIG56" s="40"/>
      <c r="IIH56" s="40"/>
      <c r="III56" s="40"/>
      <c r="IIJ56" s="40"/>
      <c r="IIK56" s="40"/>
      <c r="IIL56" s="40"/>
      <c r="IIM56" s="40"/>
      <c r="IIN56" s="40"/>
      <c r="IIO56" s="40"/>
      <c r="IIP56" s="40"/>
      <c r="IIQ56" s="40"/>
      <c r="IIR56" s="40"/>
      <c r="IIS56" s="40"/>
      <c r="IIT56" s="40"/>
      <c r="IIU56" s="40"/>
      <c r="IIV56" s="40"/>
      <c r="IIW56" s="40"/>
      <c r="IIX56" s="40"/>
      <c r="IIY56" s="40"/>
      <c r="IIZ56" s="40"/>
      <c r="IJA56" s="40"/>
      <c r="IJB56" s="40"/>
      <c r="IJC56" s="40"/>
      <c r="IJD56" s="40"/>
      <c r="IJE56" s="40"/>
      <c r="IJF56" s="40"/>
      <c r="IJG56" s="40"/>
      <c r="IJH56" s="40"/>
      <c r="IJI56" s="40"/>
      <c r="IJJ56" s="40"/>
      <c r="IJK56" s="40"/>
      <c r="IJL56" s="40"/>
      <c r="IJM56" s="40"/>
      <c r="IJN56" s="40"/>
      <c r="IJO56" s="40"/>
      <c r="IJP56" s="40"/>
      <c r="IJQ56" s="40"/>
      <c r="IJR56" s="40"/>
      <c r="IJS56" s="40"/>
      <c r="IJT56" s="40"/>
      <c r="IJU56" s="40"/>
      <c r="IJV56" s="40"/>
      <c r="IJW56" s="40"/>
      <c r="IJX56" s="40"/>
      <c r="IJY56" s="40"/>
      <c r="IJZ56" s="40"/>
      <c r="IKA56" s="40"/>
      <c r="IKB56" s="40"/>
      <c r="IKC56" s="40"/>
      <c r="IKD56" s="40"/>
      <c r="IKE56" s="40"/>
      <c r="IKF56" s="40"/>
      <c r="IKG56" s="40"/>
      <c r="IKH56" s="40"/>
      <c r="IKI56" s="40"/>
      <c r="IKJ56" s="40"/>
      <c r="IKK56" s="40"/>
      <c r="IKL56" s="40"/>
      <c r="IKM56" s="40"/>
      <c r="IKN56" s="40"/>
      <c r="IKO56" s="40"/>
      <c r="IKP56" s="40"/>
      <c r="IKQ56" s="40"/>
      <c r="IKR56" s="40"/>
      <c r="IKS56" s="40"/>
      <c r="IKT56" s="40"/>
      <c r="IKU56" s="40"/>
      <c r="IKV56" s="40"/>
      <c r="IKW56" s="40"/>
      <c r="IKX56" s="40"/>
      <c r="IKY56" s="40"/>
      <c r="IKZ56" s="40"/>
      <c r="ILA56" s="40"/>
      <c r="ILB56" s="40"/>
      <c r="ILC56" s="40"/>
      <c r="ILD56" s="40"/>
      <c r="ILE56" s="40"/>
      <c r="ILF56" s="40"/>
      <c r="ILG56" s="40"/>
      <c r="ILH56" s="40"/>
      <c r="ILI56" s="40"/>
      <c r="ILJ56" s="40"/>
      <c r="ILK56" s="40"/>
      <c r="ILL56" s="40"/>
      <c r="ILM56" s="40"/>
      <c r="ILN56" s="40"/>
      <c r="ILO56" s="40"/>
      <c r="ILP56" s="40"/>
      <c r="ILQ56" s="40"/>
      <c r="ILR56" s="40"/>
      <c r="ILS56" s="40"/>
      <c r="ILT56" s="40"/>
      <c r="ILU56" s="40"/>
      <c r="ILV56" s="40"/>
      <c r="ILW56" s="40"/>
      <c r="ILX56" s="40"/>
      <c r="ILY56" s="40"/>
      <c r="ILZ56" s="40"/>
      <c r="IMA56" s="40"/>
      <c r="IMB56" s="40"/>
      <c r="IMC56" s="40"/>
      <c r="IMD56" s="40"/>
      <c r="IME56" s="40"/>
      <c r="IMF56" s="40"/>
      <c r="IMG56" s="40"/>
      <c r="IMH56" s="40"/>
      <c r="IMI56" s="40"/>
      <c r="IMJ56" s="40"/>
      <c r="IMK56" s="40"/>
      <c r="IML56" s="40"/>
      <c r="IMM56" s="40"/>
      <c r="IMN56" s="40"/>
      <c r="IMO56" s="40"/>
      <c r="IMP56" s="40"/>
      <c r="IMQ56" s="40"/>
      <c r="IMR56" s="40"/>
      <c r="IMS56" s="40"/>
      <c r="IMT56" s="40"/>
      <c r="IMU56" s="40"/>
      <c r="IMV56" s="40"/>
      <c r="IMW56" s="40"/>
      <c r="IMX56" s="40"/>
      <c r="IMY56" s="40"/>
      <c r="IMZ56" s="40"/>
      <c r="INA56" s="40"/>
      <c r="INB56" s="40"/>
      <c r="INC56" s="40"/>
      <c r="IND56" s="40"/>
      <c r="INE56" s="40"/>
      <c r="INF56" s="40"/>
      <c r="ING56" s="40"/>
      <c r="INH56" s="40"/>
      <c r="INI56" s="40"/>
      <c r="INJ56" s="40"/>
      <c r="INK56" s="40"/>
      <c r="INL56" s="40"/>
      <c r="INM56" s="40"/>
      <c r="INN56" s="40"/>
      <c r="INO56" s="40"/>
      <c r="INP56" s="40"/>
      <c r="INQ56" s="40"/>
      <c r="INR56" s="40"/>
      <c r="INS56" s="40"/>
      <c r="INT56" s="40"/>
      <c r="INU56" s="40"/>
      <c r="INV56" s="40"/>
      <c r="INW56" s="40"/>
      <c r="INX56" s="40"/>
      <c r="INY56" s="40"/>
      <c r="INZ56" s="40"/>
      <c r="IOA56" s="40"/>
      <c r="IOB56" s="40"/>
      <c r="IOC56" s="40"/>
      <c r="IOD56" s="40"/>
      <c r="IOE56" s="40"/>
      <c r="IOF56" s="40"/>
      <c r="IOG56" s="40"/>
      <c r="IOH56" s="40"/>
      <c r="IOI56" s="40"/>
      <c r="IOJ56" s="40"/>
      <c r="IOK56" s="40"/>
      <c r="IOL56" s="40"/>
      <c r="IOM56" s="40"/>
      <c r="ION56" s="40"/>
      <c r="IOO56" s="40"/>
      <c r="IOP56" s="40"/>
      <c r="IOQ56" s="40"/>
      <c r="IOR56" s="40"/>
      <c r="IOS56" s="40"/>
      <c r="IOT56" s="40"/>
      <c r="IOU56" s="40"/>
      <c r="IOV56" s="40"/>
      <c r="IOW56" s="40"/>
      <c r="IOX56" s="40"/>
      <c r="IOY56" s="40"/>
      <c r="IOZ56" s="40"/>
      <c r="IPA56" s="40"/>
      <c r="IPB56" s="40"/>
      <c r="IPC56" s="40"/>
      <c r="IPD56" s="40"/>
      <c r="IPE56" s="40"/>
      <c r="IPF56" s="40"/>
      <c r="IPG56" s="40"/>
      <c r="IPH56" s="40"/>
      <c r="IPI56" s="40"/>
      <c r="IPJ56" s="40"/>
      <c r="IPK56" s="40"/>
      <c r="IPL56" s="40"/>
      <c r="IPM56" s="40"/>
      <c r="IPN56" s="40"/>
      <c r="IPO56" s="40"/>
      <c r="IPP56" s="40"/>
      <c r="IPQ56" s="40"/>
      <c r="IPR56" s="40"/>
      <c r="IPS56" s="40"/>
      <c r="IPT56" s="40"/>
      <c r="IPU56" s="40"/>
      <c r="IPV56" s="40"/>
      <c r="IPW56" s="40"/>
      <c r="IPX56" s="40"/>
      <c r="IPY56" s="40"/>
      <c r="IPZ56" s="40"/>
      <c r="IQA56" s="40"/>
      <c r="IQB56" s="40"/>
      <c r="IQC56" s="40"/>
      <c r="IQD56" s="40"/>
      <c r="IQE56" s="40"/>
      <c r="IQF56" s="40"/>
      <c r="IQG56" s="40"/>
      <c r="IQH56" s="40"/>
      <c r="IQI56" s="40"/>
      <c r="IQJ56" s="40"/>
      <c r="IQK56" s="40"/>
      <c r="IQL56" s="40"/>
      <c r="IQM56" s="40"/>
      <c r="IQN56" s="40"/>
      <c r="IQO56" s="40"/>
      <c r="IQP56" s="40"/>
      <c r="IQQ56" s="40"/>
      <c r="IQR56" s="40"/>
      <c r="IQS56" s="40"/>
      <c r="IQT56" s="40"/>
      <c r="IQU56" s="40"/>
      <c r="IQV56" s="40"/>
      <c r="IQW56" s="40"/>
      <c r="IQX56" s="40"/>
      <c r="IQY56" s="40"/>
      <c r="IQZ56" s="40"/>
      <c r="IRA56" s="40"/>
      <c r="IRB56" s="40"/>
      <c r="IRC56" s="40"/>
      <c r="IRD56" s="40"/>
      <c r="IRE56" s="40"/>
      <c r="IRF56" s="40"/>
      <c r="IRG56" s="40"/>
      <c r="IRH56" s="40"/>
      <c r="IRI56" s="40"/>
      <c r="IRJ56" s="40"/>
      <c r="IRK56" s="40"/>
      <c r="IRL56" s="40"/>
      <c r="IRM56" s="40"/>
      <c r="IRN56" s="40"/>
      <c r="IRO56" s="40"/>
      <c r="IRP56" s="40"/>
      <c r="IRQ56" s="40"/>
      <c r="IRR56" s="40"/>
      <c r="IRS56" s="40"/>
      <c r="IRT56" s="40"/>
      <c r="IRU56" s="40"/>
      <c r="IRV56" s="40"/>
      <c r="IRW56" s="40"/>
      <c r="IRX56" s="40"/>
      <c r="IRY56" s="40"/>
      <c r="IRZ56" s="40"/>
      <c r="ISA56" s="40"/>
      <c r="ISB56" s="40"/>
      <c r="ISC56" s="40"/>
      <c r="ISD56" s="40"/>
      <c r="ISE56" s="40"/>
      <c r="ISF56" s="40"/>
      <c r="ISG56" s="40"/>
      <c r="ISH56" s="40"/>
      <c r="ISI56" s="40"/>
      <c r="ISJ56" s="40"/>
      <c r="ISK56" s="40"/>
      <c r="ISL56" s="40"/>
      <c r="ISM56" s="40"/>
      <c r="ISN56" s="40"/>
      <c r="ISO56" s="40"/>
      <c r="ISP56" s="40"/>
      <c r="ISQ56" s="40"/>
      <c r="ISR56" s="40"/>
      <c r="ISS56" s="40"/>
      <c r="IST56" s="40"/>
      <c r="ISU56" s="40"/>
      <c r="ISV56" s="40"/>
      <c r="ISW56" s="40"/>
      <c r="ISX56" s="40"/>
      <c r="ISY56" s="40"/>
      <c r="ISZ56" s="40"/>
      <c r="ITA56" s="40"/>
      <c r="ITB56" s="40"/>
      <c r="ITC56" s="40"/>
      <c r="ITD56" s="40"/>
      <c r="ITE56" s="40"/>
      <c r="ITF56" s="40"/>
      <c r="ITG56" s="40"/>
      <c r="ITH56" s="40"/>
      <c r="ITI56" s="40"/>
      <c r="ITJ56" s="40"/>
      <c r="ITK56" s="40"/>
      <c r="ITL56" s="40"/>
      <c r="ITM56" s="40"/>
      <c r="ITN56" s="40"/>
      <c r="ITO56" s="40"/>
      <c r="ITP56" s="40"/>
      <c r="ITQ56" s="40"/>
      <c r="ITR56" s="40"/>
      <c r="ITS56" s="40"/>
      <c r="ITT56" s="40"/>
      <c r="ITU56" s="40"/>
      <c r="ITV56" s="40"/>
      <c r="ITW56" s="40"/>
      <c r="ITX56" s="40"/>
      <c r="ITY56" s="40"/>
      <c r="ITZ56" s="40"/>
      <c r="IUA56" s="40"/>
      <c r="IUB56" s="40"/>
      <c r="IUC56" s="40"/>
      <c r="IUD56" s="40"/>
      <c r="IUE56" s="40"/>
      <c r="IUF56" s="40"/>
      <c r="IUG56" s="40"/>
      <c r="IUH56" s="40"/>
      <c r="IUI56" s="40"/>
      <c r="IUJ56" s="40"/>
      <c r="IUK56" s="40"/>
      <c r="IUL56" s="40"/>
      <c r="IUM56" s="40"/>
      <c r="IUN56" s="40"/>
      <c r="IUO56" s="40"/>
      <c r="IUP56" s="40"/>
      <c r="IUQ56" s="40"/>
      <c r="IUR56" s="40"/>
      <c r="IUS56" s="40"/>
      <c r="IUT56" s="40"/>
      <c r="IUU56" s="40"/>
      <c r="IUV56" s="40"/>
      <c r="IUW56" s="40"/>
      <c r="IUX56" s="40"/>
      <c r="IUY56" s="40"/>
      <c r="IUZ56" s="40"/>
      <c r="IVA56" s="40"/>
      <c r="IVB56" s="40"/>
      <c r="IVC56" s="40"/>
      <c r="IVD56" s="40"/>
      <c r="IVE56" s="40"/>
      <c r="IVF56" s="40"/>
      <c r="IVG56" s="40"/>
      <c r="IVH56" s="40"/>
      <c r="IVI56" s="40"/>
      <c r="IVJ56" s="40"/>
      <c r="IVK56" s="40"/>
      <c r="IVL56" s="40"/>
      <c r="IVM56" s="40"/>
      <c r="IVN56" s="40"/>
      <c r="IVO56" s="40"/>
      <c r="IVP56" s="40"/>
      <c r="IVQ56" s="40"/>
      <c r="IVR56" s="40"/>
      <c r="IVS56" s="40"/>
      <c r="IVT56" s="40"/>
      <c r="IVU56" s="40"/>
      <c r="IVV56" s="40"/>
      <c r="IVW56" s="40"/>
      <c r="IVX56" s="40"/>
      <c r="IVY56" s="40"/>
      <c r="IVZ56" s="40"/>
      <c r="IWA56" s="40"/>
      <c r="IWB56" s="40"/>
      <c r="IWC56" s="40"/>
      <c r="IWD56" s="40"/>
      <c r="IWE56" s="40"/>
      <c r="IWF56" s="40"/>
      <c r="IWG56" s="40"/>
      <c r="IWH56" s="40"/>
      <c r="IWI56" s="40"/>
      <c r="IWJ56" s="40"/>
      <c r="IWK56" s="40"/>
      <c r="IWL56" s="40"/>
      <c r="IWM56" s="40"/>
      <c r="IWN56" s="40"/>
      <c r="IWO56" s="40"/>
      <c r="IWP56" s="40"/>
      <c r="IWQ56" s="40"/>
      <c r="IWR56" s="40"/>
      <c r="IWS56" s="40"/>
      <c r="IWT56" s="40"/>
      <c r="IWU56" s="40"/>
      <c r="IWV56" s="40"/>
      <c r="IWW56" s="40"/>
      <c r="IWX56" s="40"/>
      <c r="IWY56" s="40"/>
      <c r="IWZ56" s="40"/>
      <c r="IXA56" s="40"/>
      <c r="IXB56" s="40"/>
      <c r="IXC56" s="40"/>
      <c r="IXD56" s="40"/>
      <c r="IXE56" s="40"/>
      <c r="IXF56" s="40"/>
      <c r="IXG56" s="40"/>
      <c r="IXH56" s="40"/>
      <c r="IXI56" s="40"/>
      <c r="IXJ56" s="40"/>
      <c r="IXK56" s="40"/>
      <c r="IXL56" s="40"/>
      <c r="IXM56" s="40"/>
      <c r="IXN56" s="40"/>
      <c r="IXO56" s="40"/>
      <c r="IXP56" s="40"/>
      <c r="IXQ56" s="40"/>
      <c r="IXR56" s="40"/>
      <c r="IXS56" s="40"/>
      <c r="IXT56" s="40"/>
      <c r="IXU56" s="40"/>
      <c r="IXV56" s="40"/>
      <c r="IXW56" s="40"/>
      <c r="IXX56" s="40"/>
      <c r="IXY56" s="40"/>
      <c r="IXZ56" s="40"/>
      <c r="IYA56" s="40"/>
      <c r="IYB56" s="40"/>
      <c r="IYC56" s="40"/>
      <c r="IYD56" s="40"/>
      <c r="IYE56" s="40"/>
      <c r="IYF56" s="40"/>
      <c r="IYG56" s="40"/>
      <c r="IYH56" s="40"/>
      <c r="IYI56" s="40"/>
      <c r="IYJ56" s="40"/>
      <c r="IYK56" s="40"/>
      <c r="IYL56" s="40"/>
      <c r="IYM56" s="40"/>
      <c r="IYN56" s="40"/>
      <c r="IYO56" s="40"/>
      <c r="IYP56" s="40"/>
      <c r="IYQ56" s="40"/>
      <c r="IYR56" s="40"/>
      <c r="IYS56" s="40"/>
      <c r="IYT56" s="40"/>
      <c r="IYU56" s="40"/>
      <c r="IYV56" s="40"/>
      <c r="IYW56" s="40"/>
      <c r="IYX56" s="40"/>
      <c r="IYY56" s="40"/>
      <c r="IYZ56" s="40"/>
      <c r="IZA56" s="40"/>
      <c r="IZB56" s="40"/>
      <c r="IZC56" s="40"/>
      <c r="IZD56" s="40"/>
      <c r="IZE56" s="40"/>
      <c r="IZF56" s="40"/>
      <c r="IZG56" s="40"/>
      <c r="IZH56" s="40"/>
      <c r="IZI56" s="40"/>
      <c r="IZJ56" s="40"/>
      <c r="IZK56" s="40"/>
      <c r="IZL56" s="40"/>
      <c r="IZM56" s="40"/>
      <c r="IZN56" s="40"/>
      <c r="IZO56" s="40"/>
      <c r="IZP56" s="40"/>
      <c r="IZQ56" s="40"/>
      <c r="IZR56" s="40"/>
      <c r="IZS56" s="40"/>
      <c r="IZT56" s="40"/>
      <c r="IZU56" s="40"/>
      <c r="IZV56" s="40"/>
      <c r="IZW56" s="40"/>
      <c r="IZX56" s="40"/>
      <c r="IZY56" s="40"/>
      <c r="IZZ56" s="40"/>
      <c r="JAA56" s="40"/>
      <c r="JAB56" s="40"/>
      <c r="JAC56" s="40"/>
      <c r="JAD56" s="40"/>
      <c r="JAE56" s="40"/>
      <c r="JAF56" s="40"/>
      <c r="JAG56" s="40"/>
      <c r="JAH56" s="40"/>
      <c r="JAI56" s="40"/>
      <c r="JAJ56" s="40"/>
      <c r="JAK56" s="40"/>
      <c r="JAL56" s="40"/>
      <c r="JAM56" s="40"/>
      <c r="JAN56" s="40"/>
      <c r="JAO56" s="40"/>
      <c r="JAP56" s="40"/>
      <c r="JAQ56" s="40"/>
      <c r="JAR56" s="40"/>
      <c r="JAS56" s="40"/>
      <c r="JAT56" s="40"/>
      <c r="JAU56" s="40"/>
      <c r="JAV56" s="40"/>
      <c r="JAW56" s="40"/>
      <c r="JAX56" s="40"/>
      <c r="JAY56" s="40"/>
      <c r="JAZ56" s="40"/>
      <c r="JBA56" s="40"/>
      <c r="JBB56" s="40"/>
      <c r="JBC56" s="40"/>
      <c r="JBD56" s="40"/>
      <c r="JBE56" s="40"/>
      <c r="JBF56" s="40"/>
      <c r="JBG56" s="40"/>
      <c r="JBH56" s="40"/>
      <c r="JBI56" s="40"/>
      <c r="JBJ56" s="40"/>
      <c r="JBK56" s="40"/>
      <c r="JBL56" s="40"/>
      <c r="JBM56" s="40"/>
      <c r="JBN56" s="40"/>
      <c r="JBO56" s="40"/>
      <c r="JBP56" s="40"/>
      <c r="JBQ56" s="40"/>
      <c r="JBR56" s="40"/>
      <c r="JBS56" s="40"/>
      <c r="JBT56" s="40"/>
      <c r="JBU56" s="40"/>
      <c r="JBV56" s="40"/>
      <c r="JBW56" s="40"/>
      <c r="JBX56" s="40"/>
      <c r="JBY56" s="40"/>
      <c r="JBZ56" s="40"/>
      <c r="JCA56" s="40"/>
      <c r="JCB56" s="40"/>
      <c r="JCC56" s="40"/>
      <c r="JCD56" s="40"/>
      <c r="JCE56" s="40"/>
      <c r="JCF56" s="40"/>
      <c r="JCG56" s="40"/>
      <c r="JCH56" s="40"/>
      <c r="JCI56" s="40"/>
      <c r="JCJ56" s="40"/>
      <c r="JCK56" s="40"/>
      <c r="JCL56" s="40"/>
      <c r="JCM56" s="40"/>
      <c r="JCN56" s="40"/>
      <c r="JCO56" s="40"/>
      <c r="JCP56" s="40"/>
      <c r="JCQ56" s="40"/>
      <c r="JCR56" s="40"/>
      <c r="JCS56" s="40"/>
      <c r="JCT56" s="40"/>
      <c r="JCU56" s="40"/>
      <c r="JCV56" s="40"/>
      <c r="JCW56" s="40"/>
      <c r="JCX56" s="40"/>
      <c r="JCY56" s="40"/>
      <c r="JCZ56" s="40"/>
      <c r="JDA56" s="40"/>
      <c r="JDB56" s="40"/>
      <c r="JDC56" s="40"/>
      <c r="JDD56" s="40"/>
      <c r="JDE56" s="40"/>
      <c r="JDF56" s="40"/>
      <c r="JDG56" s="40"/>
      <c r="JDH56" s="40"/>
      <c r="JDI56" s="40"/>
      <c r="JDJ56" s="40"/>
      <c r="JDK56" s="40"/>
      <c r="JDL56" s="40"/>
      <c r="JDM56" s="40"/>
      <c r="JDN56" s="40"/>
      <c r="JDO56" s="40"/>
      <c r="JDP56" s="40"/>
      <c r="JDQ56" s="40"/>
      <c r="JDR56" s="40"/>
      <c r="JDS56" s="40"/>
      <c r="JDT56" s="40"/>
      <c r="JDU56" s="40"/>
      <c r="JDV56" s="40"/>
      <c r="JDW56" s="40"/>
      <c r="JDX56" s="40"/>
      <c r="JDY56" s="40"/>
      <c r="JDZ56" s="40"/>
      <c r="JEA56" s="40"/>
      <c r="JEB56" s="40"/>
      <c r="JEC56" s="40"/>
      <c r="JED56" s="40"/>
      <c r="JEE56" s="40"/>
      <c r="JEF56" s="40"/>
      <c r="JEG56" s="40"/>
      <c r="JEH56" s="40"/>
      <c r="JEI56" s="40"/>
      <c r="JEJ56" s="40"/>
      <c r="JEK56" s="40"/>
      <c r="JEL56" s="40"/>
      <c r="JEM56" s="40"/>
      <c r="JEN56" s="40"/>
      <c r="JEO56" s="40"/>
      <c r="JEP56" s="40"/>
      <c r="JEQ56" s="40"/>
      <c r="JER56" s="40"/>
      <c r="JES56" s="40"/>
      <c r="JET56" s="40"/>
      <c r="JEU56" s="40"/>
      <c r="JEV56" s="40"/>
      <c r="JEW56" s="40"/>
      <c r="JEX56" s="40"/>
      <c r="JEY56" s="40"/>
      <c r="JEZ56" s="40"/>
      <c r="JFA56" s="40"/>
      <c r="JFB56" s="40"/>
      <c r="JFC56" s="40"/>
      <c r="JFD56" s="40"/>
      <c r="JFE56" s="40"/>
      <c r="JFF56" s="40"/>
      <c r="JFG56" s="40"/>
      <c r="JFH56" s="40"/>
      <c r="JFI56" s="40"/>
      <c r="JFJ56" s="40"/>
      <c r="JFK56" s="40"/>
      <c r="JFL56" s="40"/>
      <c r="JFM56" s="40"/>
      <c r="JFN56" s="40"/>
      <c r="JFO56" s="40"/>
      <c r="JFP56" s="40"/>
      <c r="JFQ56" s="40"/>
      <c r="JFR56" s="40"/>
      <c r="JFS56" s="40"/>
      <c r="JFT56" s="40"/>
      <c r="JFU56" s="40"/>
      <c r="JFV56" s="40"/>
      <c r="JFW56" s="40"/>
      <c r="JFX56" s="40"/>
      <c r="JFY56" s="40"/>
      <c r="JFZ56" s="40"/>
      <c r="JGA56" s="40"/>
      <c r="JGB56" s="40"/>
      <c r="JGC56" s="40"/>
      <c r="JGD56" s="40"/>
      <c r="JGE56" s="40"/>
      <c r="JGF56" s="40"/>
      <c r="JGG56" s="40"/>
      <c r="JGH56" s="40"/>
      <c r="JGI56" s="40"/>
      <c r="JGJ56" s="40"/>
      <c r="JGK56" s="40"/>
      <c r="JGL56" s="40"/>
      <c r="JGM56" s="40"/>
      <c r="JGN56" s="40"/>
      <c r="JGO56" s="40"/>
      <c r="JGP56" s="40"/>
      <c r="JGQ56" s="40"/>
      <c r="JGR56" s="40"/>
      <c r="JGS56" s="40"/>
      <c r="JGT56" s="40"/>
      <c r="JGU56" s="40"/>
      <c r="JGV56" s="40"/>
      <c r="JGW56" s="40"/>
      <c r="JGX56" s="40"/>
      <c r="JGY56" s="40"/>
      <c r="JGZ56" s="40"/>
      <c r="JHA56" s="40"/>
      <c r="JHB56" s="40"/>
      <c r="JHC56" s="40"/>
      <c r="JHD56" s="40"/>
      <c r="JHE56" s="40"/>
      <c r="JHF56" s="40"/>
      <c r="JHG56" s="40"/>
      <c r="JHH56" s="40"/>
      <c r="JHI56" s="40"/>
      <c r="JHJ56" s="40"/>
      <c r="JHK56" s="40"/>
      <c r="JHL56" s="40"/>
      <c r="JHM56" s="40"/>
      <c r="JHN56" s="40"/>
      <c r="JHO56" s="40"/>
      <c r="JHP56" s="40"/>
      <c r="JHQ56" s="40"/>
      <c r="JHR56" s="40"/>
      <c r="JHS56" s="40"/>
      <c r="JHT56" s="40"/>
      <c r="JHU56" s="40"/>
      <c r="JHV56" s="40"/>
      <c r="JHW56" s="40"/>
      <c r="JHX56" s="40"/>
      <c r="JHY56" s="40"/>
      <c r="JHZ56" s="40"/>
      <c r="JIA56" s="40"/>
      <c r="JIB56" s="40"/>
      <c r="JIC56" s="40"/>
      <c r="JID56" s="40"/>
      <c r="JIE56" s="40"/>
      <c r="JIF56" s="40"/>
      <c r="JIG56" s="40"/>
      <c r="JIH56" s="40"/>
      <c r="JII56" s="40"/>
      <c r="JIJ56" s="40"/>
      <c r="JIK56" s="40"/>
      <c r="JIL56" s="40"/>
      <c r="JIM56" s="40"/>
      <c r="JIN56" s="40"/>
      <c r="JIO56" s="40"/>
      <c r="JIP56" s="40"/>
      <c r="JIQ56" s="40"/>
      <c r="JIR56" s="40"/>
      <c r="JIS56" s="40"/>
      <c r="JIT56" s="40"/>
      <c r="JIU56" s="40"/>
      <c r="JIV56" s="40"/>
      <c r="JIW56" s="40"/>
      <c r="JIX56" s="40"/>
      <c r="JIY56" s="40"/>
      <c r="JIZ56" s="40"/>
      <c r="JJA56" s="40"/>
      <c r="JJB56" s="40"/>
      <c r="JJC56" s="40"/>
      <c r="JJD56" s="40"/>
      <c r="JJE56" s="40"/>
      <c r="JJF56" s="40"/>
      <c r="JJG56" s="40"/>
      <c r="JJH56" s="40"/>
      <c r="JJI56" s="40"/>
      <c r="JJJ56" s="40"/>
      <c r="JJK56" s="40"/>
      <c r="JJL56" s="40"/>
      <c r="JJM56" s="40"/>
      <c r="JJN56" s="40"/>
      <c r="JJO56" s="40"/>
      <c r="JJP56" s="40"/>
      <c r="JJQ56" s="40"/>
      <c r="JJR56" s="40"/>
      <c r="JJS56" s="40"/>
      <c r="JJT56" s="40"/>
      <c r="JJU56" s="40"/>
      <c r="JJV56" s="40"/>
      <c r="JJW56" s="40"/>
      <c r="JJX56" s="40"/>
      <c r="JJY56" s="40"/>
      <c r="JJZ56" s="40"/>
      <c r="JKA56" s="40"/>
      <c r="JKB56" s="40"/>
      <c r="JKC56" s="40"/>
      <c r="JKD56" s="40"/>
      <c r="JKE56" s="40"/>
      <c r="JKF56" s="40"/>
      <c r="JKG56" s="40"/>
      <c r="JKH56" s="40"/>
      <c r="JKI56" s="40"/>
      <c r="JKJ56" s="40"/>
      <c r="JKK56" s="40"/>
      <c r="JKL56" s="40"/>
      <c r="JKM56" s="40"/>
      <c r="JKN56" s="40"/>
      <c r="JKO56" s="40"/>
      <c r="JKP56" s="40"/>
      <c r="JKQ56" s="40"/>
      <c r="JKR56" s="40"/>
      <c r="JKS56" s="40"/>
      <c r="JKT56" s="40"/>
      <c r="JKU56" s="40"/>
      <c r="JKV56" s="40"/>
      <c r="JKW56" s="40"/>
      <c r="JKX56" s="40"/>
      <c r="JKY56" s="40"/>
      <c r="JKZ56" s="40"/>
      <c r="JLA56" s="40"/>
      <c r="JLB56" s="40"/>
      <c r="JLC56" s="40"/>
      <c r="JLD56" s="40"/>
      <c r="JLE56" s="40"/>
      <c r="JLF56" s="40"/>
      <c r="JLG56" s="40"/>
      <c r="JLH56" s="40"/>
      <c r="JLI56" s="40"/>
      <c r="JLJ56" s="40"/>
      <c r="JLK56" s="40"/>
      <c r="JLL56" s="40"/>
      <c r="JLM56" s="40"/>
      <c r="JLN56" s="40"/>
      <c r="JLO56" s="40"/>
      <c r="JLP56" s="40"/>
      <c r="JLQ56" s="40"/>
      <c r="JLR56" s="40"/>
      <c r="JLS56" s="40"/>
      <c r="JLT56" s="40"/>
      <c r="JLU56" s="40"/>
      <c r="JLV56" s="40"/>
      <c r="JLW56" s="40"/>
      <c r="JLX56" s="40"/>
      <c r="JLY56" s="40"/>
      <c r="JLZ56" s="40"/>
      <c r="JMA56" s="40"/>
      <c r="JMB56" s="40"/>
      <c r="JMC56" s="40"/>
      <c r="JMD56" s="40"/>
      <c r="JME56" s="40"/>
      <c r="JMF56" s="40"/>
      <c r="JMG56" s="40"/>
      <c r="JMH56" s="40"/>
      <c r="JMI56" s="40"/>
      <c r="JMJ56" s="40"/>
      <c r="JMK56" s="40"/>
      <c r="JML56" s="40"/>
      <c r="JMM56" s="40"/>
      <c r="JMN56" s="40"/>
      <c r="JMO56" s="40"/>
      <c r="JMP56" s="40"/>
      <c r="JMQ56" s="40"/>
      <c r="JMR56" s="40"/>
      <c r="JMS56" s="40"/>
      <c r="JMT56" s="40"/>
      <c r="JMU56" s="40"/>
      <c r="JMV56" s="40"/>
      <c r="JMW56" s="40"/>
      <c r="JMX56" s="40"/>
      <c r="JMY56" s="40"/>
      <c r="JMZ56" s="40"/>
      <c r="JNA56" s="40"/>
      <c r="JNB56" s="40"/>
      <c r="JNC56" s="40"/>
      <c r="JND56" s="40"/>
      <c r="JNE56" s="40"/>
      <c r="JNF56" s="40"/>
      <c r="JNG56" s="40"/>
      <c r="JNH56" s="40"/>
      <c r="JNI56" s="40"/>
      <c r="JNJ56" s="40"/>
      <c r="JNK56" s="40"/>
      <c r="JNL56" s="40"/>
      <c r="JNM56" s="40"/>
      <c r="JNN56" s="40"/>
      <c r="JNO56" s="40"/>
      <c r="JNP56" s="40"/>
      <c r="JNQ56" s="40"/>
      <c r="JNR56" s="40"/>
      <c r="JNS56" s="40"/>
      <c r="JNT56" s="40"/>
      <c r="JNU56" s="40"/>
      <c r="JNV56" s="40"/>
      <c r="JNW56" s="40"/>
      <c r="JNX56" s="40"/>
      <c r="JNY56" s="40"/>
      <c r="JNZ56" s="40"/>
      <c r="JOA56" s="40"/>
      <c r="JOB56" s="40"/>
      <c r="JOC56" s="40"/>
      <c r="JOD56" s="40"/>
      <c r="JOE56" s="40"/>
      <c r="JOF56" s="40"/>
      <c r="JOG56" s="40"/>
      <c r="JOH56" s="40"/>
      <c r="JOI56" s="40"/>
      <c r="JOJ56" s="40"/>
      <c r="JOK56" s="40"/>
      <c r="JOL56" s="40"/>
      <c r="JOM56" s="40"/>
      <c r="JON56" s="40"/>
      <c r="JOO56" s="40"/>
      <c r="JOP56" s="40"/>
      <c r="JOQ56" s="40"/>
      <c r="JOR56" s="40"/>
      <c r="JOS56" s="40"/>
      <c r="JOT56" s="40"/>
      <c r="JOU56" s="40"/>
      <c r="JOV56" s="40"/>
      <c r="JOW56" s="40"/>
      <c r="JOX56" s="40"/>
      <c r="JOY56" s="40"/>
      <c r="JOZ56" s="40"/>
      <c r="JPA56" s="40"/>
      <c r="JPB56" s="40"/>
      <c r="JPC56" s="40"/>
      <c r="JPD56" s="40"/>
      <c r="JPE56" s="40"/>
      <c r="JPF56" s="40"/>
      <c r="JPG56" s="40"/>
      <c r="JPH56" s="40"/>
      <c r="JPI56" s="40"/>
      <c r="JPJ56" s="40"/>
      <c r="JPK56" s="40"/>
      <c r="JPL56" s="40"/>
      <c r="JPM56" s="40"/>
      <c r="JPN56" s="40"/>
      <c r="JPO56" s="40"/>
      <c r="JPP56" s="40"/>
      <c r="JPQ56" s="40"/>
      <c r="JPR56" s="40"/>
      <c r="JPS56" s="40"/>
      <c r="JPT56" s="40"/>
      <c r="JPU56" s="40"/>
      <c r="JPV56" s="40"/>
      <c r="JPW56" s="40"/>
      <c r="JPX56" s="40"/>
      <c r="JPY56" s="40"/>
      <c r="JPZ56" s="40"/>
      <c r="JQA56" s="40"/>
      <c r="JQB56" s="40"/>
      <c r="JQC56" s="40"/>
      <c r="JQD56" s="40"/>
      <c r="JQE56" s="40"/>
      <c r="JQF56" s="40"/>
      <c r="JQG56" s="40"/>
      <c r="JQH56" s="40"/>
      <c r="JQI56" s="40"/>
      <c r="JQJ56" s="40"/>
      <c r="JQK56" s="40"/>
      <c r="JQL56" s="40"/>
      <c r="JQM56" s="40"/>
      <c r="JQN56" s="40"/>
      <c r="JQO56" s="40"/>
      <c r="JQP56" s="40"/>
      <c r="JQQ56" s="40"/>
      <c r="JQR56" s="40"/>
      <c r="JQS56" s="40"/>
      <c r="JQT56" s="40"/>
      <c r="JQU56" s="40"/>
      <c r="JQV56" s="40"/>
      <c r="JQW56" s="40"/>
      <c r="JQX56" s="40"/>
      <c r="JQY56" s="40"/>
      <c r="JQZ56" s="40"/>
      <c r="JRA56" s="40"/>
      <c r="JRB56" s="40"/>
      <c r="JRC56" s="40"/>
      <c r="JRD56" s="40"/>
      <c r="JRE56" s="40"/>
      <c r="JRF56" s="40"/>
      <c r="JRG56" s="40"/>
      <c r="JRH56" s="40"/>
      <c r="JRI56" s="40"/>
      <c r="JRJ56" s="40"/>
      <c r="JRK56" s="40"/>
      <c r="JRL56" s="40"/>
      <c r="JRM56" s="40"/>
      <c r="JRN56" s="40"/>
      <c r="JRO56" s="40"/>
      <c r="JRP56" s="40"/>
      <c r="JRQ56" s="40"/>
      <c r="JRR56" s="40"/>
      <c r="JRS56" s="40"/>
      <c r="JRT56" s="40"/>
      <c r="JRU56" s="40"/>
      <c r="JRV56" s="40"/>
      <c r="JRW56" s="40"/>
      <c r="JRX56" s="40"/>
      <c r="JRY56" s="40"/>
      <c r="JRZ56" s="40"/>
      <c r="JSA56" s="40"/>
      <c r="JSB56" s="40"/>
      <c r="JSC56" s="40"/>
      <c r="JSD56" s="40"/>
      <c r="JSE56" s="40"/>
      <c r="JSF56" s="40"/>
      <c r="JSG56" s="40"/>
      <c r="JSH56" s="40"/>
      <c r="JSI56" s="40"/>
      <c r="JSJ56" s="40"/>
      <c r="JSK56" s="40"/>
      <c r="JSL56" s="40"/>
      <c r="JSM56" s="40"/>
      <c r="JSN56" s="40"/>
      <c r="JSO56" s="40"/>
      <c r="JSP56" s="40"/>
      <c r="JSQ56" s="40"/>
      <c r="JSR56" s="40"/>
      <c r="JSS56" s="40"/>
      <c r="JST56" s="40"/>
      <c r="JSU56" s="40"/>
      <c r="JSV56" s="40"/>
      <c r="JSW56" s="40"/>
      <c r="JSX56" s="40"/>
      <c r="JSY56" s="40"/>
      <c r="JSZ56" s="40"/>
      <c r="JTA56" s="40"/>
      <c r="JTB56" s="40"/>
      <c r="JTC56" s="40"/>
      <c r="JTD56" s="40"/>
      <c r="JTE56" s="40"/>
      <c r="JTF56" s="40"/>
      <c r="JTG56" s="40"/>
      <c r="JTH56" s="40"/>
      <c r="JTI56" s="40"/>
      <c r="JTJ56" s="40"/>
      <c r="JTK56" s="40"/>
      <c r="JTL56" s="40"/>
      <c r="JTM56" s="40"/>
      <c r="JTN56" s="40"/>
      <c r="JTO56" s="40"/>
      <c r="JTP56" s="40"/>
      <c r="JTQ56" s="40"/>
      <c r="JTR56" s="40"/>
      <c r="JTS56" s="40"/>
      <c r="JTT56" s="40"/>
      <c r="JTU56" s="40"/>
      <c r="JTV56" s="40"/>
      <c r="JTW56" s="40"/>
      <c r="JTX56" s="40"/>
      <c r="JTY56" s="40"/>
      <c r="JTZ56" s="40"/>
      <c r="JUA56" s="40"/>
      <c r="JUB56" s="40"/>
      <c r="JUC56" s="40"/>
      <c r="JUD56" s="40"/>
      <c r="JUE56" s="40"/>
      <c r="JUF56" s="40"/>
      <c r="JUG56" s="40"/>
      <c r="JUH56" s="40"/>
      <c r="JUI56" s="40"/>
      <c r="JUJ56" s="40"/>
      <c r="JUK56" s="40"/>
      <c r="JUL56" s="40"/>
      <c r="JUM56" s="40"/>
      <c r="JUN56" s="40"/>
      <c r="JUO56" s="40"/>
      <c r="JUP56" s="40"/>
      <c r="JUQ56" s="40"/>
      <c r="JUR56" s="40"/>
      <c r="JUS56" s="40"/>
      <c r="JUT56" s="40"/>
      <c r="JUU56" s="40"/>
      <c r="JUV56" s="40"/>
      <c r="JUW56" s="40"/>
      <c r="JUX56" s="40"/>
      <c r="JUY56" s="40"/>
      <c r="JUZ56" s="40"/>
      <c r="JVA56" s="40"/>
      <c r="JVB56" s="40"/>
      <c r="JVC56" s="40"/>
      <c r="JVD56" s="40"/>
      <c r="JVE56" s="40"/>
      <c r="JVF56" s="40"/>
      <c r="JVG56" s="40"/>
      <c r="JVH56" s="40"/>
      <c r="JVI56" s="40"/>
      <c r="JVJ56" s="40"/>
      <c r="JVK56" s="40"/>
      <c r="JVL56" s="40"/>
      <c r="JVM56" s="40"/>
      <c r="JVN56" s="40"/>
      <c r="JVO56" s="40"/>
      <c r="JVP56" s="40"/>
      <c r="JVQ56" s="40"/>
      <c r="JVR56" s="40"/>
      <c r="JVS56" s="40"/>
      <c r="JVT56" s="40"/>
      <c r="JVU56" s="40"/>
      <c r="JVV56" s="40"/>
      <c r="JVW56" s="40"/>
      <c r="JVX56" s="40"/>
      <c r="JVY56" s="40"/>
      <c r="JVZ56" s="40"/>
      <c r="JWA56" s="40"/>
      <c r="JWB56" s="40"/>
      <c r="JWC56" s="40"/>
      <c r="JWD56" s="40"/>
      <c r="JWE56" s="40"/>
      <c r="JWF56" s="40"/>
      <c r="JWG56" s="40"/>
      <c r="JWH56" s="40"/>
      <c r="JWI56" s="40"/>
      <c r="JWJ56" s="40"/>
      <c r="JWK56" s="40"/>
      <c r="JWL56" s="40"/>
      <c r="JWM56" s="40"/>
      <c r="JWN56" s="40"/>
      <c r="JWO56" s="40"/>
      <c r="JWP56" s="40"/>
      <c r="JWQ56" s="40"/>
      <c r="JWR56" s="40"/>
      <c r="JWS56" s="40"/>
      <c r="JWT56" s="40"/>
      <c r="JWU56" s="40"/>
      <c r="JWV56" s="40"/>
      <c r="JWW56" s="40"/>
      <c r="JWX56" s="40"/>
      <c r="JWY56" s="40"/>
      <c r="JWZ56" s="40"/>
      <c r="JXA56" s="40"/>
      <c r="JXB56" s="40"/>
      <c r="JXC56" s="40"/>
      <c r="JXD56" s="40"/>
      <c r="JXE56" s="40"/>
      <c r="JXF56" s="40"/>
      <c r="JXG56" s="40"/>
      <c r="JXH56" s="40"/>
      <c r="JXI56" s="40"/>
      <c r="JXJ56" s="40"/>
      <c r="JXK56" s="40"/>
      <c r="JXL56" s="40"/>
      <c r="JXM56" s="40"/>
      <c r="JXN56" s="40"/>
      <c r="JXO56" s="40"/>
      <c r="JXP56" s="40"/>
      <c r="JXQ56" s="40"/>
      <c r="JXR56" s="40"/>
      <c r="JXS56" s="40"/>
      <c r="JXT56" s="40"/>
      <c r="JXU56" s="40"/>
      <c r="JXV56" s="40"/>
      <c r="JXW56" s="40"/>
      <c r="JXX56" s="40"/>
      <c r="JXY56" s="40"/>
      <c r="JXZ56" s="40"/>
      <c r="JYA56" s="40"/>
      <c r="JYB56" s="40"/>
      <c r="JYC56" s="40"/>
      <c r="JYD56" s="40"/>
      <c r="JYE56" s="40"/>
      <c r="JYF56" s="40"/>
      <c r="JYG56" s="40"/>
      <c r="JYH56" s="40"/>
      <c r="JYI56" s="40"/>
      <c r="JYJ56" s="40"/>
      <c r="JYK56" s="40"/>
      <c r="JYL56" s="40"/>
      <c r="JYM56" s="40"/>
      <c r="JYN56" s="40"/>
      <c r="JYO56" s="40"/>
      <c r="JYP56" s="40"/>
      <c r="JYQ56" s="40"/>
      <c r="JYR56" s="40"/>
      <c r="JYS56" s="40"/>
      <c r="JYT56" s="40"/>
      <c r="JYU56" s="40"/>
      <c r="JYV56" s="40"/>
      <c r="JYW56" s="40"/>
      <c r="JYX56" s="40"/>
      <c r="JYY56" s="40"/>
      <c r="JYZ56" s="40"/>
      <c r="JZA56" s="40"/>
      <c r="JZB56" s="40"/>
      <c r="JZC56" s="40"/>
      <c r="JZD56" s="40"/>
      <c r="JZE56" s="40"/>
      <c r="JZF56" s="40"/>
      <c r="JZG56" s="40"/>
      <c r="JZH56" s="40"/>
      <c r="JZI56" s="40"/>
      <c r="JZJ56" s="40"/>
      <c r="JZK56" s="40"/>
      <c r="JZL56" s="40"/>
      <c r="JZM56" s="40"/>
      <c r="JZN56" s="40"/>
      <c r="JZO56" s="40"/>
      <c r="JZP56" s="40"/>
      <c r="JZQ56" s="40"/>
      <c r="JZR56" s="40"/>
      <c r="JZS56" s="40"/>
      <c r="JZT56" s="40"/>
      <c r="JZU56" s="40"/>
      <c r="JZV56" s="40"/>
      <c r="JZW56" s="40"/>
      <c r="JZX56" s="40"/>
      <c r="JZY56" s="40"/>
      <c r="JZZ56" s="40"/>
      <c r="KAA56" s="40"/>
      <c r="KAB56" s="40"/>
      <c r="KAC56" s="40"/>
      <c r="KAD56" s="40"/>
      <c r="KAE56" s="40"/>
      <c r="KAF56" s="40"/>
      <c r="KAG56" s="40"/>
      <c r="KAH56" s="40"/>
      <c r="KAI56" s="40"/>
      <c r="KAJ56" s="40"/>
      <c r="KAK56" s="40"/>
      <c r="KAL56" s="40"/>
      <c r="KAM56" s="40"/>
      <c r="KAN56" s="40"/>
      <c r="KAO56" s="40"/>
      <c r="KAP56" s="40"/>
      <c r="KAQ56" s="40"/>
      <c r="KAR56" s="40"/>
      <c r="KAS56" s="40"/>
      <c r="KAT56" s="40"/>
      <c r="KAU56" s="40"/>
      <c r="KAV56" s="40"/>
      <c r="KAW56" s="40"/>
      <c r="KAX56" s="40"/>
      <c r="KAY56" s="40"/>
      <c r="KAZ56" s="40"/>
      <c r="KBA56" s="40"/>
      <c r="KBB56" s="40"/>
      <c r="KBC56" s="40"/>
      <c r="KBD56" s="40"/>
      <c r="KBE56" s="40"/>
      <c r="KBF56" s="40"/>
      <c r="KBG56" s="40"/>
      <c r="KBH56" s="40"/>
      <c r="KBI56" s="40"/>
      <c r="KBJ56" s="40"/>
      <c r="KBK56" s="40"/>
      <c r="KBL56" s="40"/>
      <c r="KBM56" s="40"/>
      <c r="KBN56" s="40"/>
      <c r="KBO56" s="40"/>
      <c r="KBP56" s="40"/>
      <c r="KBQ56" s="40"/>
      <c r="KBR56" s="40"/>
      <c r="KBS56" s="40"/>
      <c r="KBT56" s="40"/>
      <c r="KBU56" s="40"/>
      <c r="KBV56" s="40"/>
      <c r="KBW56" s="40"/>
      <c r="KBX56" s="40"/>
      <c r="KBY56" s="40"/>
      <c r="KBZ56" s="40"/>
      <c r="KCA56" s="40"/>
      <c r="KCB56" s="40"/>
      <c r="KCC56" s="40"/>
      <c r="KCD56" s="40"/>
      <c r="KCE56" s="40"/>
      <c r="KCF56" s="40"/>
      <c r="KCG56" s="40"/>
      <c r="KCH56" s="40"/>
      <c r="KCI56" s="40"/>
      <c r="KCJ56" s="40"/>
      <c r="KCK56" s="40"/>
      <c r="KCL56" s="40"/>
      <c r="KCM56" s="40"/>
      <c r="KCN56" s="40"/>
      <c r="KCO56" s="40"/>
      <c r="KCP56" s="40"/>
      <c r="KCQ56" s="40"/>
      <c r="KCR56" s="40"/>
      <c r="KCS56" s="40"/>
      <c r="KCT56" s="40"/>
      <c r="KCU56" s="40"/>
      <c r="KCV56" s="40"/>
      <c r="KCW56" s="40"/>
      <c r="KCX56" s="40"/>
      <c r="KCY56" s="40"/>
      <c r="KCZ56" s="40"/>
      <c r="KDA56" s="40"/>
      <c r="KDB56" s="40"/>
      <c r="KDC56" s="40"/>
      <c r="KDD56" s="40"/>
      <c r="KDE56" s="40"/>
      <c r="KDF56" s="40"/>
      <c r="KDG56" s="40"/>
      <c r="KDH56" s="40"/>
      <c r="KDI56" s="40"/>
      <c r="KDJ56" s="40"/>
      <c r="KDK56" s="40"/>
      <c r="KDL56" s="40"/>
      <c r="KDM56" s="40"/>
      <c r="KDN56" s="40"/>
      <c r="KDO56" s="40"/>
      <c r="KDP56" s="40"/>
      <c r="KDQ56" s="40"/>
      <c r="KDR56" s="40"/>
      <c r="KDS56" s="40"/>
      <c r="KDT56" s="40"/>
      <c r="KDU56" s="40"/>
      <c r="KDV56" s="40"/>
      <c r="KDW56" s="40"/>
      <c r="KDX56" s="40"/>
      <c r="KDY56" s="40"/>
      <c r="KDZ56" s="40"/>
      <c r="KEA56" s="40"/>
      <c r="KEB56" s="40"/>
      <c r="KEC56" s="40"/>
      <c r="KED56" s="40"/>
      <c r="KEE56" s="40"/>
      <c r="KEF56" s="40"/>
      <c r="KEG56" s="40"/>
      <c r="KEH56" s="40"/>
      <c r="KEI56" s="40"/>
      <c r="KEJ56" s="40"/>
      <c r="KEK56" s="40"/>
      <c r="KEL56" s="40"/>
      <c r="KEM56" s="40"/>
      <c r="KEN56" s="40"/>
      <c r="KEO56" s="40"/>
      <c r="KEP56" s="40"/>
      <c r="KEQ56" s="40"/>
      <c r="KER56" s="40"/>
      <c r="KES56" s="40"/>
      <c r="KET56" s="40"/>
      <c r="KEU56" s="40"/>
      <c r="KEV56" s="40"/>
      <c r="KEW56" s="40"/>
      <c r="KEX56" s="40"/>
      <c r="KEY56" s="40"/>
      <c r="KEZ56" s="40"/>
      <c r="KFA56" s="40"/>
      <c r="KFB56" s="40"/>
      <c r="KFC56" s="40"/>
      <c r="KFD56" s="40"/>
      <c r="KFE56" s="40"/>
      <c r="KFF56" s="40"/>
      <c r="KFG56" s="40"/>
      <c r="KFH56" s="40"/>
      <c r="KFI56" s="40"/>
      <c r="KFJ56" s="40"/>
      <c r="KFK56" s="40"/>
      <c r="KFL56" s="40"/>
      <c r="KFM56" s="40"/>
      <c r="KFN56" s="40"/>
      <c r="KFO56" s="40"/>
      <c r="KFP56" s="40"/>
      <c r="KFQ56" s="40"/>
      <c r="KFR56" s="40"/>
      <c r="KFS56" s="40"/>
      <c r="KFT56" s="40"/>
      <c r="KFU56" s="40"/>
      <c r="KFV56" s="40"/>
      <c r="KFW56" s="40"/>
      <c r="KFX56" s="40"/>
      <c r="KFY56" s="40"/>
      <c r="KFZ56" s="40"/>
      <c r="KGA56" s="40"/>
      <c r="KGB56" s="40"/>
      <c r="KGC56" s="40"/>
      <c r="KGD56" s="40"/>
      <c r="KGE56" s="40"/>
      <c r="KGF56" s="40"/>
      <c r="KGG56" s="40"/>
      <c r="KGH56" s="40"/>
      <c r="KGI56" s="40"/>
      <c r="KGJ56" s="40"/>
      <c r="KGK56" s="40"/>
      <c r="KGL56" s="40"/>
      <c r="KGM56" s="40"/>
      <c r="KGN56" s="40"/>
      <c r="KGO56" s="40"/>
      <c r="KGP56" s="40"/>
      <c r="KGQ56" s="40"/>
      <c r="KGR56" s="40"/>
      <c r="KGS56" s="40"/>
      <c r="KGT56" s="40"/>
      <c r="KGU56" s="40"/>
      <c r="KGV56" s="40"/>
      <c r="KGW56" s="40"/>
      <c r="KGX56" s="40"/>
      <c r="KGY56" s="40"/>
      <c r="KGZ56" s="40"/>
      <c r="KHA56" s="40"/>
      <c r="KHB56" s="40"/>
      <c r="KHC56" s="40"/>
      <c r="KHD56" s="40"/>
      <c r="KHE56" s="40"/>
      <c r="KHF56" s="40"/>
      <c r="KHG56" s="40"/>
      <c r="KHH56" s="40"/>
      <c r="KHI56" s="40"/>
      <c r="KHJ56" s="40"/>
      <c r="KHK56" s="40"/>
      <c r="KHL56" s="40"/>
      <c r="KHM56" s="40"/>
      <c r="KHN56" s="40"/>
      <c r="KHO56" s="40"/>
      <c r="KHP56" s="40"/>
      <c r="KHQ56" s="40"/>
      <c r="KHR56" s="40"/>
      <c r="KHS56" s="40"/>
      <c r="KHT56" s="40"/>
      <c r="KHU56" s="40"/>
      <c r="KHV56" s="40"/>
      <c r="KHW56" s="40"/>
      <c r="KHX56" s="40"/>
      <c r="KHY56" s="40"/>
      <c r="KHZ56" s="40"/>
      <c r="KIA56" s="40"/>
      <c r="KIB56" s="40"/>
      <c r="KIC56" s="40"/>
      <c r="KID56" s="40"/>
      <c r="KIE56" s="40"/>
      <c r="KIF56" s="40"/>
      <c r="KIG56" s="40"/>
      <c r="KIH56" s="40"/>
      <c r="KII56" s="40"/>
      <c r="KIJ56" s="40"/>
      <c r="KIK56" s="40"/>
      <c r="KIL56" s="40"/>
      <c r="KIM56" s="40"/>
      <c r="KIN56" s="40"/>
      <c r="KIO56" s="40"/>
      <c r="KIP56" s="40"/>
      <c r="KIQ56" s="40"/>
      <c r="KIR56" s="40"/>
      <c r="KIS56" s="40"/>
      <c r="KIT56" s="40"/>
      <c r="KIU56" s="40"/>
      <c r="KIV56" s="40"/>
      <c r="KIW56" s="40"/>
      <c r="KIX56" s="40"/>
      <c r="KIY56" s="40"/>
      <c r="KIZ56" s="40"/>
      <c r="KJA56" s="40"/>
      <c r="KJB56" s="40"/>
      <c r="KJC56" s="40"/>
      <c r="KJD56" s="40"/>
      <c r="KJE56" s="40"/>
      <c r="KJF56" s="40"/>
      <c r="KJG56" s="40"/>
      <c r="KJH56" s="40"/>
      <c r="KJI56" s="40"/>
      <c r="KJJ56" s="40"/>
      <c r="KJK56" s="40"/>
      <c r="KJL56" s="40"/>
      <c r="KJM56" s="40"/>
      <c r="KJN56" s="40"/>
      <c r="KJO56" s="40"/>
      <c r="KJP56" s="40"/>
      <c r="KJQ56" s="40"/>
      <c r="KJR56" s="40"/>
      <c r="KJS56" s="40"/>
      <c r="KJT56" s="40"/>
      <c r="KJU56" s="40"/>
      <c r="KJV56" s="40"/>
      <c r="KJW56" s="40"/>
      <c r="KJX56" s="40"/>
      <c r="KJY56" s="40"/>
      <c r="KJZ56" s="40"/>
      <c r="KKA56" s="40"/>
      <c r="KKB56" s="40"/>
      <c r="KKC56" s="40"/>
      <c r="KKD56" s="40"/>
      <c r="KKE56" s="40"/>
      <c r="KKF56" s="40"/>
      <c r="KKG56" s="40"/>
      <c r="KKH56" s="40"/>
      <c r="KKI56" s="40"/>
      <c r="KKJ56" s="40"/>
      <c r="KKK56" s="40"/>
      <c r="KKL56" s="40"/>
      <c r="KKM56" s="40"/>
      <c r="KKN56" s="40"/>
      <c r="KKO56" s="40"/>
      <c r="KKP56" s="40"/>
      <c r="KKQ56" s="40"/>
      <c r="KKR56" s="40"/>
      <c r="KKS56" s="40"/>
      <c r="KKT56" s="40"/>
      <c r="KKU56" s="40"/>
      <c r="KKV56" s="40"/>
      <c r="KKW56" s="40"/>
      <c r="KKX56" s="40"/>
      <c r="KKY56" s="40"/>
      <c r="KKZ56" s="40"/>
      <c r="KLA56" s="40"/>
      <c r="KLB56" s="40"/>
      <c r="KLC56" s="40"/>
      <c r="KLD56" s="40"/>
      <c r="KLE56" s="40"/>
      <c r="KLF56" s="40"/>
      <c r="KLG56" s="40"/>
      <c r="KLH56" s="40"/>
      <c r="KLI56" s="40"/>
      <c r="KLJ56" s="40"/>
      <c r="KLK56" s="40"/>
      <c r="KLL56" s="40"/>
      <c r="KLM56" s="40"/>
      <c r="KLN56" s="40"/>
      <c r="KLO56" s="40"/>
      <c r="KLP56" s="40"/>
      <c r="KLQ56" s="40"/>
      <c r="KLR56" s="40"/>
      <c r="KLS56" s="40"/>
      <c r="KLT56" s="40"/>
      <c r="KLU56" s="40"/>
      <c r="KLV56" s="40"/>
      <c r="KLW56" s="40"/>
      <c r="KLX56" s="40"/>
      <c r="KLY56" s="40"/>
      <c r="KLZ56" s="40"/>
      <c r="KMA56" s="40"/>
      <c r="KMB56" s="40"/>
      <c r="KMC56" s="40"/>
      <c r="KMD56" s="40"/>
      <c r="KME56" s="40"/>
      <c r="KMF56" s="40"/>
      <c r="KMG56" s="40"/>
      <c r="KMH56" s="40"/>
      <c r="KMI56" s="40"/>
      <c r="KMJ56" s="40"/>
      <c r="KMK56" s="40"/>
      <c r="KML56" s="40"/>
      <c r="KMM56" s="40"/>
      <c r="KMN56" s="40"/>
      <c r="KMO56" s="40"/>
      <c r="KMP56" s="40"/>
      <c r="KMQ56" s="40"/>
      <c r="KMR56" s="40"/>
      <c r="KMS56" s="40"/>
      <c r="KMT56" s="40"/>
      <c r="KMU56" s="40"/>
      <c r="KMV56" s="40"/>
      <c r="KMW56" s="40"/>
      <c r="KMX56" s="40"/>
      <c r="KMY56" s="40"/>
      <c r="KMZ56" s="40"/>
      <c r="KNA56" s="40"/>
      <c r="KNB56" s="40"/>
      <c r="KNC56" s="40"/>
      <c r="KND56" s="40"/>
      <c r="KNE56" s="40"/>
      <c r="KNF56" s="40"/>
      <c r="KNG56" s="40"/>
      <c r="KNH56" s="40"/>
      <c r="KNI56" s="40"/>
      <c r="KNJ56" s="40"/>
      <c r="KNK56" s="40"/>
      <c r="KNL56" s="40"/>
      <c r="KNM56" s="40"/>
      <c r="KNN56" s="40"/>
      <c r="KNO56" s="40"/>
      <c r="KNP56" s="40"/>
      <c r="KNQ56" s="40"/>
      <c r="KNR56" s="40"/>
      <c r="KNS56" s="40"/>
      <c r="KNT56" s="40"/>
      <c r="KNU56" s="40"/>
      <c r="KNV56" s="40"/>
      <c r="KNW56" s="40"/>
      <c r="KNX56" s="40"/>
      <c r="KNY56" s="40"/>
      <c r="KNZ56" s="40"/>
      <c r="KOA56" s="40"/>
      <c r="KOB56" s="40"/>
      <c r="KOC56" s="40"/>
      <c r="KOD56" s="40"/>
      <c r="KOE56" s="40"/>
      <c r="KOF56" s="40"/>
      <c r="KOG56" s="40"/>
      <c r="KOH56" s="40"/>
      <c r="KOI56" s="40"/>
      <c r="KOJ56" s="40"/>
      <c r="KOK56" s="40"/>
      <c r="KOL56" s="40"/>
      <c r="KOM56" s="40"/>
      <c r="KON56" s="40"/>
      <c r="KOO56" s="40"/>
      <c r="KOP56" s="40"/>
      <c r="KOQ56" s="40"/>
      <c r="KOR56" s="40"/>
      <c r="KOS56" s="40"/>
      <c r="KOT56" s="40"/>
      <c r="KOU56" s="40"/>
      <c r="KOV56" s="40"/>
      <c r="KOW56" s="40"/>
      <c r="KOX56" s="40"/>
      <c r="KOY56" s="40"/>
      <c r="KOZ56" s="40"/>
      <c r="KPA56" s="40"/>
      <c r="KPB56" s="40"/>
      <c r="KPC56" s="40"/>
      <c r="KPD56" s="40"/>
      <c r="KPE56" s="40"/>
      <c r="KPF56" s="40"/>
      <c r="KPG56" s="40"/>
      <c r="KPH56" s="40"/>
      <c r="KPI56" s="40"/>
      <c r="KPJ56" s="40"/>
      <c r="KPK56" s="40"/>
      <c r="KPL56" s="40"/>
      <c r="KPM56" s="40"/>
      <c r="KPN56" s="40"/>
      <c r="KPO56" s="40"/>
      <c r="KPP56" s="40"/>
      <c r="KPQ56" s="40"/>
      <c r="KPR56" s="40"/>
      <c r="KPS56" s="40"/>
      <c r="KPT56" s="40"/>
      <c r="KPU56" s="40"/>
      <c r="KPV56" s="40"/>
      <c r="KPW56" s="40"/>
      <c r="KPX56" s="40"/>
      <c r="KPY56" s="40"/>
      <c r="KPZ56" s="40"/>
      <c r="KQA56" s="40"/>
      <c r="KQB56" s="40"/>
      <c r="KQC56" s="40"/>
      <c r="KQD56" s="40"/>
      <c r="KQE56" s="40"/>
      <c r="KQF56" s="40"/>
      <c r="KQG56" s="40"/>
      <c r="KQH56" s="40"/>
      <c r="KQI56" s="40"/>
      <c r="KQJ56" s="40"/>
      <c r="KQK56" s="40"/>
      <c r="KQL56" s="40"/>
      <c r="KQM56" s="40"/>
      <c r="KQN56" s="40"/>
      <c r="KQO56" s="40"/>
      <c r="KQP56" s="40"/>
      <c r="KQQ56" s="40"/>
      <c r="KQR56" s="40"/>
      <c r="KQS56" s="40"/>
      <c r="KQT56" s="40"/>
      <c r="KQU56" s="40"/>
      <c r="KQV56" s="40"/>
      <c r="KQW56" s="40"/>
      <c r="KQX56" s="40"/>
      <c r="KQY56" s="40"/>
      <c r="KQZ56" s="40"/>
      <c r="KRA56" s="40"/>
      <c r="KRB56" s="40"/>
      <c r="KRC56" s="40"/>
      <c r="KRD56" s="40"/>
      <c r="KRE56" s="40"/>
      <c r="KRF56" s="40"/>
      <c r="KRG56" s="40"/>
      <c r="KRH56" s="40"/>
      <c r="KRI56" s="40"/>
      <c r="KRJ56" s="40"/>
      <c r="KRK56" s="40"/>
      <c r="KRL56" s="40"/>
      <c r="KRM56" s="40"/>
      <c r="KRN56" s="40"/>
      <c r="KRO56" s="40"/>
      <c r="KRP56" s="40"/>
      <c r="KRQ56" s="40"/>
      <c r="KRR56" s="40"/>
      <c r="KRS56" s="40"/>
      <c r="KRT56" s="40"/>
      <c r="KRU56" s="40"/>
      <c r="KRV56" s="40"/>
      <c r="KRW56" s="40"/>
      <c r="KRX56" s="40"/>
      <c r="KRY56" s="40"/>
      <c r="KRZ56" s="40"/>
      <c r="KSA56" s="40"/>
      <c r="KSB56" s="40"/>
      <c r="KSC56" s="40"/>
      <c r="KSD56" s="40"/>
      <c r="KSE56" s="40"/>
      <c r="KSF56" s="40"/>
      <c r="KSG56" s="40"/>
      <c r="KSH56" s="40"/>
      <c r="KSI56" s="40"/>
      <c r="KSJ56" s="40"/>
      <c r="KSK56" s="40"/>
      <c r="KSL56" s="40"/>
      <c r="KSM56" s="40"/>
      <c r="KSN56" s="40"/>
      <c r="KSO56" s="40"/>
      <c r="KSP56" s="40"/>
      <c r="KSQ56" s="40"/>
      <c r="KSR56" s="40"/>
      <c r="KSS56" s="40"/>
      <c r="KST56" s="40"/>
      <c r="KSU56" s="40"/>
      <c r="KSV56" s="40"/>
      <c r="KSW56" s="40"/>
      <c r="KSX56" s="40"/>
      <c r="KSY56" s="40"/>
      <c r="KSZ56" s="40"/>
      <c r="KTA56" s="40"/>
      <c r="KTB56" s="40"/>
      <c r="KTC56" s="40"/>
      <c r="KTD56" s="40"/>
      <c r="KTE56" s="40"/>
      <c r="KTF56" s="40"/>
      <c r="KTG56" s="40"/>
      <c r="KTH56" s="40"/>
      <c r="KTI56" s="40"/>
      <c r="KTJ56" s="40"/>
      <c r="KTK56" s="40"/>
      <c r="KTL56" s="40"/>
      <c r="KTM56" s="40"/>
      <c r="KTN56" s="40"/>
      <c r="KTO56" s="40"/>
      <c r="KTP56" s="40"/>
      <c r="KTQ56" s="40"/>
      <c r="KTR56" s="40"/>
      <c r="KTS56" s="40"/>
      <c r="KTT56" s="40"/>
      <c r="KTU56" s="40"/>
      <c r="KTV56" s="40"/>
      <c r="KTW56" s="40"/>
      <c r="KTX56" s="40"/>
      <c r="KTY56" s="40"/>
      <c r="KTZ56" s="40"/>
      <c r="KUA56" s="40"/>
      <c r="KUB56" s="40"/>
      <c r="KUC56" s="40"/>
      <c r="KUD56" s="40"/>
      <c r="KUE56" s="40"/>
      <c r="KUF56" s="40"/>
      <c r="KUG56" s="40"/>
      <c r="KUH56" s="40"/>
      <c r="KUI56" s="40"/>
      <c r="KUJ56" s="40"/>
      <c r="KUK56" s="40"/>
      <c r="KUL56" s="40"/>
      <c r="KUM56" s="40"/>
      <c r="KUN56" s="40"/>
      <c r="KUO56" s="40"/>
      <c r="KUP56" s="40"/>
      <c r="KUQ56" s="40"/>
      <c r="KUR56" s="40"/>
      <c r="KUS56" s="40"/>
      <c r="KUT56" s="40"/>
      <c r="KUU56" s="40"/>
      <c r="KUV56" s="40"/>
      <c r="KUW56" s="40"/>
      <c r="KUX56" s="40"/>
      <c r="KUY56" s="40"/>
      <c r="KUZ56" s="40"/>
      <c r="KVA56" s="40"/>
      <c r="KVB56" s="40"/>
      <c r="KVC56" s="40"/>
      <c r="KVD56" s="40"/>
      <c r="KVE56" s="40"/>
      <c r="KVF56" s="40"/>
      <c r="KVG56" s="40"/>
      <c r="KVH56" s="40"/>
      <c r="KVI56" s="40"/>
      <c r="KVJ56" s="40"/>
      <c r="KVK56" s="40"/>
      <c r="KVL56" s="40"/>
      <c r="KVM56" s="40"/>
      <c r="KVN56" s="40"/>
      <c r="KVO56" s="40"/>
      <c r="KVP56" s="40"/>
      <c r="KVQ56" s="40"/>
      <c r="KVR56" s="40"/>
      <c r="KVS56" s="40"/>
      <c r="KVT56" s="40"/>
      <c r="KVU56" s="40"/>
      <c r="KVV56" s="40"/>
      <c r="KVW56" s="40"/>
      <c r="KVX56" s="40"/>
      <c r="KVY56" s="40"/>
      <c r="KVZ56" s="40"/>
      <c r="KWA56" s="40"/>
      <c r="KWB56" s="40"/>
      <c r="KWC56" s="40"/>
      <c r="KWD56" s="40"/>
      <c r="KWE56" s="40"/>
      <c r="KWF56" s="40"/>
      <c r="KWG56" s="40"/>
      <c r="KWH56" s="40"/>
      <c r="KWI56" s="40"/>
      <c r="KWJ56" s="40"/>
      <c r="KWK56" s="40"/>
      <c r="KWL56" s="40"/>
      <c r="KWM56" s="40"/>
      <c r="KWN56" s="40"/>
      <c r="KWO56" s="40"/>
      <c r="KWP56" s="40"/>
      <c r="KWQ56" s="40"/>
      <c r="KWR56" s="40"/>
      <c r="KWS56" s="40"/>
      <c r="KWT56" s="40"/>
      <c r="KWU56" s="40"/>
      <c r="KWV56" s="40"/>
      <c r="KWW56" s="40"/>
      <c r="KWX56" s="40"/>
      <c r="KWY56" s="40"/>
      <c r="KWZ56" s="40"/>
      <c r="KXA56" s="40"/>
      <c r="KXB56" s="40"/>
      <c r="KXC56" s="40"/>
      <c r="KXD56" s="40"/>
      <c r="KXE56" s="40"/>
      <c r="KXF56" s="40"/>
      <c r="KXG56" s="40"/>
      <c r="KXH56" s="40"/>
      <c r="KXI56" s="40"/>
      <c r="KXJ56" s="40"/>
      <c r="KXK56" s="40"/>
      <c r="KXL56" s="40"/>
      <c r="KXM56" s="40"/>
      <c r="KXN56" s="40"/>
      <c r="KXO56" s="40"/>
      <c r="KXP56" s="40"/>
      <c r="KXQ56" s="40"/>
      <c r="KXR56" s="40"/>
      <c r="KXS56" s="40"/>
      <c r="KXT56" s="40"/>
      <c r="KXU56" s="40"/>
      <c r="KXV56" s="40"/>
      <c r="KXW56" s="40"/>
      <c r="KXX56" s="40"/>
      <c r="KXY56" s="40"/>
      <c r="KXZ56" s="40"/>
      <c r="KYA56" s="40"/>
      <c r="KYB56" s="40"/>
      <c r="KYC56" s="40"/>
      <c r="KYD56" s="40"/>
      <c r="KYE56" s="40"/>
      <c r="KYF56" s="40"/>
      <c r="KYG56" s="40"/>
      <c r="KYH56" s="40"/>
      <c r="KYI56" s="40"/>
      <c r="KYJ56" s="40"/>
      <c r="KYK56" s="40"/>
      <c r="KYL56" s="40"/>
      <c r="KYM56" s="40"/>
      <c r="KYN56" s="40"/>
      <c r="KYO56" s="40"/>
      <c r="KYP56" s="40"/>
      <c r="KYQ56" s="40"/>
      <c r="KYR56" s="40"/>
      <c r="KYS56" s="40"/>
      <c r="KYT56" s="40"/>
      <c r="KYU56" s="40"/>
      <c r="KYV56" s="40"/>
      <c r="KYW56" s="40"/>
      <c r="KYX56" s="40"/>
      <c r="KYY56" s="40"/>
      <c r="KYZ56" s="40"/>
      <c r="KZA56" s="40"/>
      <c r="KZB56" s="40"/>
      <c r="KZC56" s="40"/>
      <c r="KZD56" s="40"/>
      <c r="KZE56" s="40"/>
      <c r="KZF56" s="40"/>
      <c r="KZG56" s="40"/>
      <c r="KZH56" s="40"/>
      <c r="KZI56" s="40"/>
      <c r="KZJ56" s="40"/>
      <c r="KZK56" s="40"/>
      <c r="KZL56" s="40"/>
      <c r="KZM56" s="40"/>
      <c r="KZN56" s="40"/>
      <c r="KZO56" s="40"/>
      <c r="KZP56" s="40"/>
      <c r="KZQ56" s="40"/>
      <c r="KZR56" s="40"/>
      <c r="KZS56" s="40"/>
      <c r="KZT56" s="40"/>
      <c r="KZU56" s="40"/>
      <c r="KZV56" s="40"/>
      <c r="KZW56" s="40"/>
      <c r="KZX56" s="40"/>
      <c r="KZY56" s="40"/>
      <c r="KZZ56" s="40"/>
      <c r="LAA56" s="40"/>
      <c r="LAB56" s="40"/>
      <c r="LAC56" s="40"/>
      <c r="LAD56" s="40"/>
      <c r="LAE56" s="40"/>
      <c r="LAF56" s="40"/>
      <c r="LAG56" s="40"/>
      <c r="LAH56" s="40"/>
      <c r="LAI56" s="40"/>
      <c r="LAJ56" s="40"/>
      <c r="LAK56" s="40"/>
      <c r="LAL56" s="40"/>
      <c r="LAM56" s="40"/>
      <c r="LAN56" s="40"/>
      <c r="LAO56" s="40"/>
      <c r="LAP56" s="40"/>
      <c r="LAQ56" s="40"/>
      <c r="LAR56" s="40"/>
      <c r="LAS56" s="40"/>
      <c r="LAT56" s="40"/>
      <c r="LAU56" s="40"/>
      <c r="LAV56" s="40"/>
      <c r="LAW56" s="40"/>
      <c r="LAX56" s="40"/>
      <c r="LAY56" s="40"/>
      <c r="LAZ56" s="40"/>
      <c r="LBA56" s="40"/>
      <c r="LBB56" s="40"/>
      <c r="LBC56" s="40"/>
      <c r="LBD56" s="40"/>
      <c r="LBE56" s="40"/>
      <c r="LBF56" s="40"/>
      <c r="LBG56" s="40"/>
      <c r="LBH56" s="40"/>
      <c r="LBI56" s="40"/>
      <c r="LBJ56" s="40"/>
      <c r="LBK56" s="40"/>
      <c r="LBL56" s="40"/>
      <c r="LBM56" s="40"/>
      <c r="LBN56" s="40"/>
      <c r="LBO56" s="40"/>
      <c r="LBP56" s="40"/>
      <c r="LBQ56" s="40"/>
      <c r="LBR56" s="40"/>
      <c r="LBS56" s="40"/>
      <c r="LBT56" s="40"/>
      <c r="LBU56" s="40"/>
      <c r="LBV56" s="40"/>
      <c r="LBW56" s="40"/>
      <c r="LBX56" s="40"/>
      <c r="LBY56" s="40"/>
      <c r="LBZ56" s="40"/>
      <c r="LCA56" s="40"/>
      <c r="LCB56" s="40"/>
      <c r="LCC56" s="40"/>
      <c r="LCD56" s="40"/>
      <c r="LCE56" s="40"/>
      <c r="LCF56" s="40"/>
      <c r="LCG56" s="40"/>
      <c r="LCH56" s="40"/>
      <c r="LCI56" s="40"/>
      <c r="LCJ56" s="40"/>
      <c r="LCK56" s="40"/>
      <c r="LCL56" s="40"/>
      <c r="LCM56" s="40"/>
      <c r="LCN56" s="40"/>
      <c r="LCO56" s="40"/>
      <c r="LCP56" s="40"/>
      <c r="LCQ56" s="40"/>
      <c r="LCR56" s="40"/>
      <c r="LCS56" s="40"/>
      <c r="LCT56" s="40"/>
      <c r="LCU56" s="40"/>
      <c r="LCV56" s="40"/>
      <c r="LCW56" s="40"/>
      <c r="LCX56" s="40"/>
      <c r="LCY56" s="40"/>
      <c r="LCZ56" s="40"/>
      <c r="LDA56" s="40"/>
      <c r="LDB56" s="40"/>
      <c r="LDC56" s="40"/>
      <c r="LDD56" s="40"/>
      <c r="LDE56" s="40"/>
      <c r="LDF56" s="40"/>
      <c r="LDG56" s="40"/>
      <c r="LDH56" s="40"/>
      <c r="LDI56" s="40"/>
      <c r="LDJ56" s="40"/>
      <c r="LDK56" s="40"/>
      <c r="LDL56" s="40"/>
      <c r="LDM56" s="40"/>
      <c r="LDN56" s="40"/>
      <c r="LDO56" s="40"/>
      <c r="LDP56" s="40"/>
      <c r="LDQ56" s="40"/>
      <c r="LDR56" s="40"/>
      <c r="LDS56" s="40"/>
      <c r="LDT56" s="40"/>
      <c r="LDU56" s="40"/>
      <c r="LDV56" s="40"/>
      <c r="LDW56" s="40"/>
      <c r="LDX56" s="40"/>
      <c r="LDY56" s="40"/>
      <c r="LDZ56" s="40"/>
      <c r="LEA56" s="40"/>
      <c r="LEB56" s="40"/>
      <c r="LEC56" s="40"/>
      <c r="LED56" s="40"/>
      <c r="LEE56" s="40"/>
      <c r="LEF56" s="40"/>
      <c r="LEG56" s="40"/>
      <c r="LEH56" s="40"/>
      <c r="LEI56" s="40"/>
      <c r="LEJ56" s="40"/>
      <c r="LEK56" s="40"/>
      <c r="LEL56" s="40"/>
      <c r="LEM56" s="40"/>
      <c r="LEN56" s="40"/>
      <c r="LEO56" s="40"/>
      <c r="LEP56" s="40"/>
      <c r="LEQ56" s="40"/>
      <c r="LER56" s="40"/>
      <c r="LES56" s="40"/>
      <c r="LET56" s="40"/>
      <c r="LEU56" s="40"/>
      <c r="LEV56" s="40"/>
      <c r="LEW56" s="40"/>
      <c r="LEX56" s="40"/>
      <c r="LEY56" s="40"/>
      <c r="LEZ56" s="40"/>
      <c r="LFA56" s="40"/>
      <c r="LFB56" s="40"/>
      <c r="LFC56" s="40"/>
      <c r="LFD56" s="40"/>
      <c r="LFE56" s="40"/>
      <c r="LFF56" s="40"/>
      <c r="LFG56" s="40"/>
      <c r="LFH56" s="40"/>
      <c r="LFI56" s="40"/>
      <c r="LFJ56" s="40"/>
      <c r="LFK56" s="40"/>
      <c r="LFL56" s="40"/>
      <c r="LFM56" s="40"/>
      <c r="LFN56" s="40"/>
      <c r="LFO56" s="40"/>
      <c r="LFP56" s="40"/>
      <c r="LFQ56" s="40"/>
      <c r="LFR56" s="40"/>
      <c r="LFS56" s="40"/>
      <c r="LFT56" s="40"/>
      <c r="LFU56" s="40"/>
      <c r="LFV56" s="40"/>
      <c r="LFW56" s="40"/>
      <c r="LFX56" s="40"/>
      <c r="LFY56" s="40"/>
      <c r="LFZ56" s="40"/>
      <c r="LGA56" s="40"/>
      <c r="LGB56" s="40"/>
      <c r="LGC56" s="40"/>
      <c r="LGD56" s="40"/>
      <c r="LGE56" s="40"/>
      <c r="LGF56" s="40"/>
      <c r="LGG56" s="40"/>
      <c r="LGH56" s="40"/>
      <c r="LGI56" s="40"/>
      <c r="LGJ56" s="40"/>
      <c r="LGK56" s="40"/>
      <c r="LGL56" s="40"/>
      <c r="LGM56" s="40"/>
      <c r="LGN56" s="40"/>
      <c r="LGO56" s="40"/>
      <c r="LGP56" s="40"/>
      <c r="LGQ56" s="40"/>
      <c r="LGR56" s="40"/>
      <c r="LGS56" s="40"/>
      <c r="LGT56" s="40"/>
      <c r="LGU56" s="40"/>
      <c r="LGV56" s="40"/>
      <c r="LGW56" s="40"/>
      <c r="LGX56" s="40"/>
      <c r="LGY56" s="40"/>
      <c r="LGZ56" s="40"/>
      <c r="LHA56" s="40"/>
      <c r="LHB56" s="40"/>
      <c r="LHC56" s="40"/>
      <c r="LHD56" s="40"/>
      <c r="LHE56" s="40"/>
      <c r="LHF56" s="40"/>
      <c r="LHG56" s="40"/>
      <c r="LHH56" s="40"/>
      <c r="LHI56" s="40"/>
      <c r="LHJ56" s="40"/>
      <c r="LHK56" s="40"/>
      <c r="LHL56" s="40"/>
      <c r="LHM56" s="40"/>
      <c r="LHN56" s="40"/>
      <c r="LHO56" s="40"/>
      <c r="LHP56" s="40"/>
      <c r="LHQ56" s="40"/>
      <c r="LHR56" s="40"/>
      <c r="LHS56" s="40"/>
      <c r="LHT56" s="40"/>
      <c r="LHU56" s="40"/>
      <c r="LHV56" s="40"/>
      <c r="LHW56" s="40"/>
      <c r="LHX56" s="40"/>
      <c r="LHY56" s="40"/>
      <c r="LHZ56" s="40"/>
      <c r="LIA56" s="40"/>
      <c r="LIB56" s="40"/>
      <c r="LIC56" s="40"/>
      <c r="LID56" s="40"/>
      <c r="LIE56" s="40"/>
      <c r="LIF56" s="40"/>
      <c r="LIG56" s="40"/>
      <c r="LIH56" s="40"/>
      <c r="LII56" s="40"/>
      <c r="LIJ56" s="40"/>
      <c r="LIK56" s="40"/>
      <c r="LIL56" s="40"/>
      <c r="LIM56" s="40"/>
      <c r="LIN56" s="40"/>
      <c r="LIO56" s="40"/>
      <c r="LIP56" s="40"/>
      <c r="LIQ56" s="40"/>
      <c r="LIR56" s="40"/>
      <c r="LIS56" s="40"/>
      <c r="LIT56" s="40"/>
      <c r="LIU56" s="40"/>
      <c r="LIV56" s="40"/>
      <c r="LIW56" s="40"/>
      <c r="LIX56" s="40"/>
      <c r="LIY56" s="40"/>
      <c r="LIZ56" s="40"/>
      <c r="LJA56" s="40"/>
      <c r="LJB56" s="40"/>
      <c r="LJC56" s="40"/>
      <c r="LJD56" s="40"/>
      <c r="LJE56" s="40"/>
      <c r="LJF56" s="40"/>
      <c r="LJG56" s="40"/>
      <c r="LJH56" s="40"/>
      <c r="LJI56" s="40"/>
      <c r="LJJ56" s="40"/>
      <c r="LJK56" s="40"/>
      <c r="LJL56" s="40"/>
      <c r="LJM56" s="40"/>
      <c r="LJN56" s="40"/>
      <c r="LJO56" s="40"/>
      <c r="LJP56" s="40"/>
      <c r="LJQ56" s="40"/>
      <c r="LJR56" s="40"/>
      <c r="LJS56" s="40"/>
      <c r="LJT56" s="40"/>
      <c r="LJU56" s="40"/>
      <c r="LJV56" s="40"/>
      <c r="LJW56" s="40"/>
      <c r="LJX56" s="40"/>
      <c r="LJY56" s="40"/>
      <c r="LJZ56" s="40"/>
      <c r="LKA56" s="40"/>
      <c r="LKB56" s="40"/>
      <c r="LKC56" s="40"/>
      <c r="LKD56" s="40"/>
      <c r="LKE56" s="40"/>
      <c r="LKF56" s="40"/>
      <c r="LKG56" s="40"/>
      <c r="LKH56" s="40"/>
      <c r="LKI56" s="40"/>
      <c r="LKJ56" s="40"/>
      <c r="LKK56" s="40"/>
      <c r="LKL56" s="40"/>
      <c r="LKM56" s="40"/>
      <c r="LKN56" s="40"/>
      <c r="LKO56" s="40"/>
      <c r="LKP56" s="40"/>
      <c r="LKQ56" s="40"/>
      <c r="LKR56" s="40"/>
      <c r="LKS56" s="40"/>
      <c r="LKT56" s="40"/>
      <c r="LKU56" s="40"/>
      <c r="LKV56" s="40"/>
      <c r="LKW56" s="40"/>
      <c r="LKX56" s="40"/>
      <c r="LKY56" s="40"/>
      <c r="LKZ56" s="40"/>
      <c r="LLA56" s="40"/>
      <c r="LLB56" s="40"/>
      <c r="LLC56" s="40"/>
      <c r="LLD56" s="40"/>
      <c r="LLE56" s="40"/>
      <c r="LLF56" s="40"/>
      <c r="LLG56" s="40"/>
      <c r="LLH56" s="40"/>
      <c r="LLI56" s="40"/>
      <c r="LLJ56" s="40"/>
      <c r="LLK56" s="40"/>
      <c r="LLL56" s="40"/>
      <c r="LLM56" s="40"/>
      <c r="LLN56" s="40"/>
      <c r="LLO56" s="40"/>
      <c r="LLP56" s="40"/>
      <c r="LLQ56" s="40"/>
      <c r="LLR56" s="40"/>
      <c r="LLS56" s="40"/>
      <c r="LLT56" s="40"/>
      <c r="LLU56" s="40"/>
      <c r="LLV56" s="40"/>
      <c r="LLW56" s="40"/>
      <c r="LLX56" s="40"/>
      <c r="LLY56" s="40"/>
      <c r="LLZ56" s="40"/>
      <c r="LMA56" s="40"/>
      <c r="LMB56" s="40"/>
      <c r="LMC56" s="40"/>
      <c r="LMD56" s="40"/>
      <c r="LME56" s="40"/>
      <c r="LMF56" s="40"/>
      <c r="LMG56" s="40"/>
      <c r="LMH56" s="40"/>
      <c r="LMI56" s="40"/>
      <c r="LMJ56" s="40"/>
      <c r="LMK56" s="40"/>
      <c r="LML56" s="40"/>
      <c r="LMM56" s="40"/>
      <c r="LMN56" s="40"/>
      <c r="LMO56" s="40"/>
      <c r="LMP56" s="40"/>
      <c r="LMQ56" s="40"/>
      <c r="LMR56" s="40"/>
      <c r="LMS56" s="40"/>
      <c r="LMT56" s="40"/>
      <c r="LMU56" s="40"/>
      <c r="LMV56" s="40"/>
      <c r="LMW56" s="40"/>
      <c r="LMX56" s="40"/>
      <c r="LMY56" s="40"/>
      <c r="LMZ56" s="40"/>
      <c r="LNA56" s="40"/>
      <c r="LNB56" s="40"/>
      <c r="LNC56" s="40"/>
      <c r="LND56" s="40"/>
      <c r="LNE56" s="40"/>
      <c r="LNF56" s="40"/>
      <c r="LNG56" s="40"/>
      <c r="LNH56" s="40"/>
      <c r="LNI56" s="40"/>
      <c r="LNJ56" s="40"/>
      <c r="LNK56" s="40"/>
      <c r="LNL56" s="40"/>
      <c r="LNM56" s="40"/>
      <c r="LNN56" s="40"/>
      <c r="LNO56" s="40"/>
      <c r="LNP56" s="40"/>
      <c r="LNQ56" s="40"/>
      <c r="LNR56" s="40"/>
      <c r="LNS56" s="40"/>
      <c r="LNT56" s="40"/>
      <c r="LNU56" s="40"/>
      <c r="LNV56" s="40"/>
      <c r="LNW56" s="40"/>
      <c r="LNX56" s="40"/>
      <c r="LNY56" s="40"/>
      <c r="LNZ56" s="40"/>
      <c r="LOA56" s="40"/>
      <c r="LOB56" s="40"/>
      <c r="LOC56" s="40"/>
      <c r="LOD56" s="40"/>
      <c r="LOE56" s="40"/>
      <c r="LOF56" s="40"/>
      <c r="LOG56" s="40"/>
      <c r="LOH56" s="40"/>
      <c r="LOI56" s="40"/>
      <c r="LOJ56" s="40"/>
      <c r="LOK56" s="40"/>
      <c r="LOL56" s="40"/>
      <c r="LOM56" s="40"/>
      <c r="LON56" s="40"/>
      <c r="LOO56" s="40"/>
      <c r="LOP56" s="40"/>
      <c r="LOQ56" s="40"/>
      <c r="LOR56" s="40"/>
      <c r="LOS56" s="40"/>
      <c r="LOT56" s="40"/>
      <c r="LOU56" s="40"/>
      <c r="LOV56" s="40"/>
      <c r="LOW56" s="40"/>
      <c r="LOX56" s="40"/>
      <c r="LOY56" s="40"/>
      <c r="LOZ56" s="40"/>
      <c r="LPA56" s="40"/>
      <c r="LPB56" s="40"/>
      <c r="LPC56" s="40"/>
      <c r="LPD56" s="40"/>
      <c r="LPE56" s="40"/>
      <c r="LPF56" s="40"/>
      <c r="LPG56" s="40"/>
      <c r="LPH56" s="40"/>
      <c r="LPI56" s="40"/>
      <c r="LPJ56" s="40"/>
      <c r="LPK56" s="40"/>
      <c r="LPL56" s="40"/>
      <c r="LPM56" s="40"/>
      <c r="LPN56" s="40"/>
      <c r="LPO56" s="40"/>
      <c r="LPP56" s="40"/>
      <c r="LPQ56" s="40"/>
      <c r="LPR56" s="40"/>
      <c r="LPS56" s="40"/>
      <c r="LPT56" s="40"/>
      <c r="LPU56" s="40"/>
      <c r="LPV56" s="40"/>
      <c r="LPW56" s="40"/>
      <c r="LPX56" s="40"/>
      <c r="LPY56" s="40"/>
      <c r="LPZ56" s="40"/>
      <c r="LQA56" s="40"/>
      <c r="LQB56" s="40"/>
      <c r="LQC56" s="40"/>
      <c r="LQD56" s="40"/>
      <c r="LQE56" s="40"/>
      <c r="LQF56" s="40"/>
      <c r="LQG56" s="40"/>
      <c r="LQH56" s="40"/>
      <c r="LQI56" s="40"/>
      <c r="LQJ56" s="40"/>
      <c r="LQK56" s="40"/>
      <c r="LQL56" s="40"/>
      <c r="LQM56" s="40"/>
      <c r="LQN56" s="40"/>
      <c r="LQO56" s="40"/>
      <c r="LQP56" s="40"/>
      <c r="LQQ56" s="40"/>
      <c r="LQR56" s="40"/>
      <c r="LQS56" s="40"/>
      <c r="LQT56" s="40"/>
      <c r="LQU56" s="40"/>
      <c r="LQV56" s="40"/>
      <c r="LQW56" s="40"/>
      <c r="LQX56" s="40"/>
      <c r="LQY56" s="40"/>
      <c r="LQZ56" s="40"/>
      <c r="LRA56" s="40"/>
      <c r="LRB56" s="40"/>
      <c r="LRC56" s="40"/>
      <c r="LRD56" s="40"/>
      <c r="LRE56" s="40"/>
      <c r="LRF56" s="40"/>
      <c r="LRG56" s="40"/>
      <c r="LRH56" s="40"/>
      <c r="LRI56" s="40"/>
      <c r="LRJ56" s="40"/>
      <c r="LRK56" s="40"/>
      <c r="LRL56" s="40"/>
      <c r="LRM56" s="40"/>
      <c r="LRN56" s="40"/>
      <c r="LRO56" s="40"/>
      <c r="LRP56" s="40"/>
      <c r="LRQ56" s="40"/>
      <c r="LRR56" s="40"/>
      <c r="LRS56" s="40"/>
      <c r="LRT56" s="40"/>
      <c r="LRU56" s="40"/>
      <c r="LRV56" s="40"/>
      <c r="LRW56" s="40"/>
      <c r="LRX56" s="40"/>
      <c r="LRY56" s="40"/>
      <c r="LRZ56" s="40"/>
      <c r="LSA56" s="40"/>
      <c r="LSB56" s="40"/>
      <c r="LSC56" s="40"/>
      <c r="LSD56" s="40"/>
      <c r="LSE56" s="40"/>
      <c r="LSF56" s="40"/>
      <c r="LSG56" s="40"/>
      <c r="LSH56" s="40"/>
      <c r="LSI56" s="40"/>
      <c r="LSJ56" s="40"/>
      <c r="LSK56" s="40"/>
      <c r="LSL56" s="40"/>
      <c r="LSM56" s="40"/>
      <c r="LSN56" s="40"/>
      <c r="LSO56" s="40"/>
      <c r="LSP56" s="40"/>
      <c r="LSQ56" s="40"/>
      <c r="LSR56" s="40"/>
      <c r="LSS56" s="40"/>
      <c r="LST56" s="40"/>
      <c r="LSU56" s="40"/>
      <c r="LSV56" s="40"/>
      <c r="LSW56" s="40"/>
      <c r="LSX56" s="40"/>
      <c r="LSY56" s="40"/>
      <c r="LSZ56" s="40"/>
      <c r="LTA56" s="40"/>
      <c r="LTB56" s="40"/>
      <c r="LTC56" s="40"/>
      <c r="LTD56" s="40"/>
      <c r="LTE56" s="40"/>
      <c r="LTF56" s="40"/>
      <c r="LTG56" s="40"/>
      <c r="LTH56" s="40"/>
      <c r="LTI56" s="40"/>
      <c r="LTJ56" s="40"/>
      <c r="LTK56" s="40"/>
      <c r="LTL56" s="40"/>
      <c r="LTM56" s="40"/>
      <c r="LTN56" s="40"/>
      <c r="LTO56" s="40"/>
      <c r="LTP56" s="40"/>
      <c r="LTQ56" s="40"/>
      <c r="LTR56" s="40"/>
      <c r="LTS56" s="40"/>
      <c r="LTT56" s="40"/>
      <c r="LTU56" s="40"/>
      <c r="LTV56" s="40"/>
      <c r="LTW56" s="40"/>
      <c r="LTX56" s="40"/>
      <c r="LTY56" s="40"/>
      <c r="LTZ56" s="40"/>
      <c r="LUA56" s="40"/>
      <c r="LUB56" s="40"/>
      <c r="LUC56" s="40"/>
      <c r="LUD56" s="40"/>
      <c r="LUE56" s="40"/>
      <c r="LUF56" s="40"/>
      <c r="LUG56" s="40"/>
      <c r="LUH56" s="40"/>
      <c r="LUI56" s="40"/>
      <c r="LUJ56" s="40"/>
      <c r="LUK56" s="40"/>
      <c r="LUL56" s="40"/>
      <c r="LUM56" s="40"/>
      <c r="LUN56" s="40"/>
      <c r="LUO56" s="40"/>
      <c r="LUP56" s="40"/>
      <c r="LUQ56" s="40"/>
      <c r="LUR56" s="40"/>
      <c r="LUS56" s="40"/>
      <c r="LUT56" s="40"/>
      <c r="LUU56" s="40"/>
      <c r="LUV56" s="40"/>
      <c r="LUW56" s="40"/>
      <c r="LUX56" s="40"/>
      <c r="LUY56" s="40"/>
      <c r="LUZ56" s="40"/>
      <c r="LVA56" s="40"/>
      <c r="LVB56" s="40"/>
      <c r="LVC56" s="40"/>
      <c r="LVD56" s="40"/>
      <c r="LVE56" s="40"/>
      <c r="LVF56" s="40"/>
      <c r="LVG56" s="40"/>
      <c r="LVH56" s="40"/>
      <c r="LVI56" s="40"/>
      <c r="LVJ56" s="40"/>
      <c r="LVK56" s="40"/>
      <c r="LVL56" s="40"/>
      <c r="LVM56" s="40"/>
      <c r="LVN56" s="40"/>
      <c r="LVO56" s="40"/>
      <c r="LVP56" s="40"/>
      <c r="LVQ56" s="40"/>
      <c r="LVR56" s="40"/>
      <c r="LVS56" s="40"/>
      <c r="LVT56" s="40"/>
      <c r="LVU56" s="40"/>
      <c r="LVV56" s="40"/>
      <c r="LVW56" s="40"/>
      <c r="LVX56" s="40"/>
      <c r="LVY56" s="40"/>
      <c r="LVZ56" s="40"/>
      <c r="LWA56" s="40"/>
      <c r="LWB56" s="40"/>
      <c r="LWC56" s="40"/>
      <c r="LWD56" s="40"/>
      <c r="LWE56" s="40"/>
      <c r="LWF56" s="40"/>
      <c r="LWG56" s="40"/>
      <c r="LWH56" s="40"/>
      <c r="LWI56" s="40"/>
      <c r="LWJ56" s="40"/>
      <c r="LWK56" s="40"/>
      <c r="LWL56" s="40"/>
      <c r="LWM56" s="40"/>
      <c r="LWN56" s="40"/>
      <c r="LWO56" s="40"/>
      <c r="LWP56" s="40"/>
      <c r="LWQ56" s="40"/>
      <c r="LWR56" s="40"/>
      <c r="LWS56" s="40"/>
      <c r="LWT56" s="40"/>
      <c r="LWU56" s="40"/>
      <c r="LWV56" s="40"/>
      <c r="LWW56" s="40"/>
      <c r="LWX56" s="40"/>
      <c r="LWY56" s="40"/>
      <c r="LWZ56" s="40"/>
      <c r="LXA56" s="40"/>
      <c r="LXB56" s="40"/>
      <c r="LXC56" s="40"/>
      <c r="LXD56" s="40"/>
      <c r="LXE56" s="40"/>
      <c r="LXF56" s="40"/>
      <c r="LXG56" s="40"/>
      <c r="LXH56" s="40"/>
      <c r="LXI56" s="40"/>
      <c r="LXJ56" s="40"/>
      <c r="LXK56" s="40"/>
      <c r="LXL56" s="40"/>
      <c r="LXM56" s="40"/>
      <c r="LXN56" s="40"/>
      <c r="LXO56" s="40"/>
      <c r="LXP56" s="40"/>
      <c r="LXQ56" s="40"/>
      <c r="LXR56" s="40"/>
      <c r="LXS56" s="40"/>
      <c r="LXT56" s="40"/>
      <c r="LXU56" s="40"/>
      <c r="LXV56" s="40"/>
      <c r="LXW56" s="40"/>
      <c r="LXX56" s="40"/>
      <c r="LXY56" s="40"/>
      <c r="LXZ56" s="40"/>
      <c r="LYA56" s="40"/>
      <c r="LYB56" s="40"/>
      <c r="LYC56" s="40"/>
      <c r="LYD56" s="40"/>
      <c r="LYE56" s="40"/>
      <c r="LYF56" s="40"/>
      <c r="LYG56" s="40"/>
      <c r="LYH56" s="40"/>
      <c r="LYI56" s="40"/>
      <c r="LYJ56" s="40"/>
      <c r="LYK56" s="40"/>
      <c r="LYL56" s="40"/>
      <c r="LYM56" s="40"/>
      <c r="LYN56" s="40"/>
      <c r="LYO56" s="40"/>
      <c r="LYP56" s="40"/>
      <c r="LYQ56" s="40"/>
      <c r="LYR56" s="40"/>
      <c r="LYS56" s="40"/>
      <c r="LYT56" s="40"/>
      <c r="LYU56" s="40"/>
      <c r="LYV56" s="40"/>
      <c r="LYW56" s="40"/>
      <c r="LYX56" s="40"/>
      <c r="LYY56" s="40"/>
      <c r="LYZ56" s="40"/>
      <c r="LZA56" s="40"/>
      <c r="LZB56" s="40"/>
      <c r="LZC56" s="40"/>
      <c r="LZD56" s="40"/>
      <c r="LZE56" s="40"/>
      <c r="LZF56" s="40"/>
      <c r="LZG56" s="40"/>
      <c r="LZH56" s="40"/>
      <c r="LZI56" s="40"/>
      <c r="LZJ56" s="40"/>
      <c r="LZK56" s="40"/>
      <c r="LZL56" s="40"/>
      <c r="LZM56" s="40"/>
      <c r="LZN56" s="40"/>
      <c r="LZO56" s="40"/>
      <c r="LZP56" s="40"/>
      <c r="LZQ56" s="40"/>
      <c r="LZR56" s="40"/>
      <c r="LZS56" s="40"/>
      <c r="LZT56" s="40"/>
      <c r="LZU56" s="40"/>
      <c r="LZV56" s="40"/>
      <c r="LZW56" s="40"/>
      <c r="LZX56" s="40"/>
      <c r="LZY56" s="40"/>
      <c r="LZZ56" s="40"/>
      <c r="MAA56" s="40"/>
      <c r="MAB56" s="40"/>
      <c r="MAC56" s="40"/>
      <c r="MAD56" s="40"/>
      <c r="MAE56" s="40"/>
      <c r="MAF56" s="40"/>
      <c r="MAG56" s="40"/>
      <c r="MAH56" s="40"/>
      <c r="MAI56" s="40"/>
      <c r="MAJ56" s="40"/>
      <c r="MAK56" s="40"/>
      <c r="MAL56" s="40"/>
      <c r="MAM56" s="40"/>
      <c r="MAN56" s="40"/>
      <c r="MAO56" s="40"/>
      <c r="MAP56" s="40"/>
      <c r="MAQ56" s="40"/>
      <c r="MAR56" s="40"/>
      <c r="MAS56" s="40"/>
      <c r="MAT56" s="40"/>
      <c r="MAU56" s="40"/>
      <c r="MAV56" s="40"/>
      <c r="MAW56" s="40"/>
      <c r="MAX56" s="40"/>
      <c r="MAY56" s="40"/>
      <c r="MAZ56" s="40"/>
      <c r="MBA56" s="40"/>
      <c r="MBB56" s="40"/>
      <c r="MBC56" s="40"/>
      <c r="MBD56" s="40"/>
      <c r="MBE56" s="40"/>
      <c r="MBF56" s="40"/>
      <c r="MBG56" s="40"/>
      <c r="MBH56" s="40"/>
      <c r="MBI56" s="40"/>
      <c r="MBJ56" s="40"/>
      <c r="MBK56" s="40"/>
      <c r="MBL56" s="40"/>
      <c r="MBM56" s="40"/>
      <c r="MBN56" s="40"/>
      <c r="MBO56" s="40"/>
      <c r="MBP56" s="40"/>
      <c r="MBQ56" s="40"/>
      <c r="MBR56" s="40"/>
      <c r="MBS56" s="40"/>
      <c r="MBT56" s="40"/>
      <c r="MBU56" s="40"/>
      <c r="MBV56" s="40"/>
      <c r="MBW56" s="40"/>
      <c r="MBX56" s="40"/>
      <c r="MBY56" s="40"/>
      <c r="MBZ56" s="40"/>
      <c r="MCA56" s="40"/>
      <c r="MCB56" s="40"/>
      <c r="MCC56" s="40"/>
      <c r="MCD56" s="40"/>
      <c r="MCE56" s="40"/>
      <c r="MCF56" s="40"/>
      <c r="MCG56" s="40"/>
      <c r="MCH56" s="40"/>
      <c r="MCI56" s="40"/>
      <c r="MCJ56" s="40"/>
      <c r="MCK56" s="40"/>
      <c r="MCL56" s="40"/>
      <c r="MCM56" s="40"/>
      <c r="MCN56" s="40"/>
      <c r="MCO56" s="40"/>
      <c r="MCP56" s="40"/>
      <c r="MCQ56" s="40"/>
      <c r="MCR56" s="40"/>
      <c r="MCS56" s="40"/>
      <c r="MCT56" s="40"/>
      <c r="MCU56" s="40"/>
      <c r="MCV56" s="40"/>
      <c r="MCW56" s="40"/>
      <c r="MCX56" s="40"/>
      <c r="MCY56" s="40"/>
      <c r="MCZ56" s="40"/>
      <c r="MDA56" s="40"/>
      <c r="MDB56" s="40"/>
      <c r="MDC56" s="40"/>
      <c r="MDD56" s="40"/>
      <c r="MDE56" s="40"/>
      <c r="MDF56" s="40"/>
      <c r="MDG56" s="40"/>
      <c r="MDH56" s="40"/>
      <c r="MDI56" s="40"/>
      <c r="MDJ56" s="40"/>
      <c r="MDK56" s="40"/>
      <c r="MDL56" s="40"/>
      <c r="MDM56" s="40"/>
      <c r="MDN56" s="40"/>
      <c r="MDO56" s="40"/>
      <c r="MDP56" s="40"/>
      <c r="MDQ56" s="40"/>
      <c r="MDR56" s="40"/>
      <c r="MDS56" s="40"/>
      <c r="MDT56" s="40"/>
      <c r="MDU56" s="40"/>
      <c r="MDV56" s="40"/>
      <c r="MDW56" s="40"/>
      <c r="MDX56" s="40"/>
      <c r="MDY56" s="40"/>
      <c r="MDZ56" s="40"/>
      <c r="MEA56" s="40"/>
      <c r="MEB56" s="40"/>
      <c r="MEC56" s="40"/>
      <c r="MED56" s="40"/>
      <c r="MEE56" s="40"/>
      <c r="MEF56" s="40"/>
      <c r="MEG56" s="40"/>
      <c r="MEH56" s="40"/>
      <c r="MEI56" s="40"/>
      <c r="MEJ56" s="40"/>
      <c r="MEK56" s="40"/>
      <c r="MEL56" s="40"/>
      <c r="MEM56" s="40"/>
      <c r="MEN56" s="40"/>
      <c r="MEO56" s="40"/>
      <c r="MEP56" s="40"/>
      <c r="MEQ56" s="40"/>
      <c r="MER56" s="40"/>
      <c r="MES56" s="40"/>
      <c r="MET56" s="40"/>
      <c r="MEU56" s="40"/>
      <c r="MEV56" s="40"/>
      <c r="MEW56" s="40"/>
      <c r="MEX56" s="40"/>
      <c r="MEY56" s="40"/>
      <c r="MEZ56" s="40"/>
      <c r="MFA56" s="40"/>
      <c r="MFB56" s="40"/>
      <c r="MFC56" s="40"/>
      <c r="MFD56" s="40"/>
      <c r="MFE56" s="40"/>
      <c r="MFF56" s="40"/>
      <c r="MFG56" s="40"/>
      <c r="MFH56" s="40"/>
      <c r="MFI56" s="40"/>
      <c r="MFJ56" s="40"/>
      <c r="MFK56" s="40"/>
      <c r="MFL56" s="40"/>
      <c r="MFM56" s="40"/>
      <c r="MFN56" s="40"/>
      <c r="MFO56" s="40"/>
      <c r="MFP56" s="40"/>
      <c r="MFQ56" s="40"/>
      <c r="MFR56" s="40"/>
      <c r="MFS56" s="40"/>
      <c r="MFT56" s="40"/>
      <c r="MFU56" s="40"/>
      <c r="MFV56" s="40"/>
      <c r="MFW56" s="40"/>
      <c r="MFX56" s="40"/>
      <c r="MFY56" s="40"/>
      <c r="MFZ56" s="40"/>
      <c r="MGA56" s="40"/>
      <c r="MGB56" s="40"/>
      <c r="MGC56" s="40"/>
      <c r="MGD56" s="40"/>
      <c r="MGE56" s="40"/>
      <c r="MGF56" s="40"/>
      <c r="MGG56" s="40"/>
      <c r="MGH56" s="40"/>
      <c r="MGI56" s="40"/>
      <c r="MGJ56" s="40"/>
      <c r="MGK56" s="40"/>
      <c r="MGL56" s="40"/>
      <c r="MGM56" s="40"/>
      <c r="MGN56" s="40"/>
      <c r="MGO56" s="40"/>
      <c r="MGP56" s="40"/>
      <c r="MGQ56" s="40"/>
      <c r="MGR56" s="40"/>
      <c r="MGS56" s="40"/>
      <c r="MGT56" s="40"/>
      <c r="MGU56" s="40"/>
      <c r="MGV56" s="40"/>
      <c r="MGW56" s="40"/>
      <c r="MGX56" s="40"/>
      <c r="MGY56" s="40"/>
      <c r="MGZ56" s="40"/>
      <c r="MHA56" s="40"/>
      <c r="MHB56" s="40"/>
      <c r="MHC56" s="40"/>
      <c r="MHD56" s="40"/>
      <c r="MHE56" s="40"/>
      <c r="MHF56" s="40"/>
      <c r="MHG56" s="40"/>
      <c r="MHH56" s="40"/>
      <c r="MHI56" s="40"/>
      <c r="MHJ56" s="40"/>
      <c r="MHK56" s="40"/>
      <c r="MHL56" s="40"/>
      <c r="MHM56" s="40"/>
      <c r="MHN56" s="40"/>
      <c r="MHO56" s="40"/>
      <c r="MHP56" s="40"/>
      <c r="MHQ56" s="40"/>
      <c r="MHR56" s="40"/>
      <c r="MHS56" s="40"/>
      <c r="MHT56" s="40"/>
      <c r="MHU56" s="40"/>
      <c r="MHV56" s="40"/>
      <c r="MHW56" s="40"/>
      <c r="MHX56" s="40"/>
      <c r="MHY56" s="40"/>
      <c r="MHZ56" s="40"/>
      <c r="MIA56" s="40"/>
      <c r="MIB56" s="40"/>
      <c r="MIC56" s="40"/>
      <c r="MID56" s="40"/>
      <c r="MIE56" s="40"/>
      <c r="MIF56" s="40"/>
      <c r="MIG56" s="40"/>
      <c r="MIH56" s="40"/>
      <c r="MII56" s="40"/>
      <c r="MIJ56" s="40"/>
      <c r="MIK56" s="40"/>
      <c r="MIL56" s="40"/>
      <c r="MIM56" s="40"/>
      <c r="MIN56" s="40"/>
      <c r="MIO56" s="40"/>
      <c r="MIP56" s="40"/>
      <c r="MIQ56" s="40"/>
      <c r="MIR56" s="40"/>
      <c r="MIS56" s="40"/>
      <c r="MIT56" s="40"/>
      <c r="MIU56" s="40"/>
      <c r="MIV56" s="40"/>
      <c r="MIW56" s="40"/>
      <c r="MIX56" s="40"/>
      <c r="MIY56" s="40"/>
      <c r="MIZ56" s="40"/>
      <c r="MJA56" s="40"/>
      <c r="MJB56" s="40"/>
      <c r="MJC56" s="40"/>
      <c r="MJD56" s="40"/>
      <c r="MJE56" s="40"/>
      <c r="MJF56" s="40"/>
      <c r="MJG56" s="40"/>
      <c r="MJH56" s="40"/>
      <c r="MJI56" s="40"/>
      <c r="MJJ56" s="40"/>
      <c r="MJK56" s="40"/>
      <c r="MJL56" s="40"/>
      <c r="MJM56" s="40"/>
      <c r="MJN56" s="40"/>
      <c r="MJO56" s="40"/>
      <c r="MJP56" s="40"/>
      <c r="MJQ56" s="40"/>
      <c r="MJR56" s="40"/>
      <c r="MJS56" s="40"/>
      <c r="MJT56" s="40"/>
      <c r="MJU56" s="40"/>
      <c r="MJV56" s="40"/>
      <c r="MJW56" s="40"/>
      <c r="MJX56" s="40"/>
      <c r="MJY56" s="40"/>
      <c r="MJZ56" s="40"/>
      <c r="MKA56" s="40"/>
      <c r="MKB56" s="40"/>
      <c r="MKC56" s="40"/>
      <c r="MKD56" s="40"/>
      <c r="MKE56" s="40"/>
      <c r="MKF56" s="40"/>
      <c r="MKG56" s="40"/>
      <c r="MKH56" s="40"/>
      <c r="MKI56" s="40"/>
      <c r="MKJ56" s="40"/>
      <c r="MKK56" s="40"/>
      <c r="MKL56" s="40"/>
      <c r="MKM56" s="40"/>
      <c r="MKN56" s="40"/>
      <c r="MKO56" s="40"/>
      <c r="MKP56" s="40"/>
      <c r="MKQ56" s="40"/>
      <c r="MKR56" s="40"/>
      <c r="MKS56" s="40"/>
      <c r="MKT56" s="40"/>
      <c r="MKU56" s="40"/>
      <c r="MKV56" s="40"/>
      <c r="MKW56" s="40"/>
      <c r="MKX56" s="40"/>
      <c r="MKY56" s="40"/>
      <c r="MKZ56" s="40"/>
      <c r="MLA56" s="40"/>
      <c r="MLB56" s="40"/>
      <c r="MLC56" s="40"/>
      <c r="MLD56" s="40"/>
      <c r="MLE56" s="40"/>
      <c r="MLF56" s="40"/>
      <c r="MLG56" s="40"/>
      <c r="MLH56" s="40"/>
      <c r="MLI56" s="40"/>
      <c r="MLJ56" s="40"/>
      <c r="MLK56" s="40"/>
      <c r="MLL56" s="40"/>
      <c r="MLM56" s="40"/>
      <c r="MLN56" s="40"/>
      <c r="MLO56" s="40"/>
      <c r="MLP56" s="40"/>
      <c r="MLQ56" s="40"/>
      <c r="MLR56" s="40"/>
      <c r="MLS56" s="40"/>
      <c r="MLT56" s="40"/>
      <c r="MLU56" s="40"/>
      <c r="MLV56" s="40"/>
      <c r="MLW56" s="40"/>
      <c r="MLX56" s="40"/>
      <c r="MLY56" s="40"/>
      <c r="MLZ56" s="40"/>
      <c r="MMA56" s="40"/>
      <c r="MMB56" s="40"/>
      <c r="MMC56" s="40"/>
      <c r="MMD56" s="40"/>
      <c r="MME56" s="40"/>
      <c r="MMF56" s="40"/>
      <c r="MMG56" s="40"/>
      <c r="MMH56" s="40"/>
      <c r="MMI56" s="40"/>
      <c r="MMJ56" s="40"/>
      <c r="MMK56" s="40"/>
      <c r="MML56" s="40"/>
      <c r="MMM56" s="40"/>
      <c r="MMN56" s="40"/>
      <c r="MMO56" s="40"/>
      <c r="MMP56" s="40"/>
      <c r="MMQ56" s="40"/>
      <c r="MMR56" s="40"/>
      <c r="MMS56" s="40"/>
      <c r="MMT56" s="40"/>
      <c r="MMU56" s="40"/>
      <c r="MMV56" s="40"/>
      <c r="MMW56" s="40"/>
      <c r="MMX56" s="40"/>
      <c r="MMY56" s="40"/>
      <c r="MMZ56" s="40"/>
      <c r="MNA56" s="40"/>
      <c r="MNB56" s="40"/>
      <c r="MNC56" s="40"/>
      <c r="MND56" s="40"/>
      <c r="MNE56" s="40"/>
      <c r="MNF56" s="40"/>
      <c r="MNG56" s="40"/>
      <c r="MNH56" s="40"/>
      <c r="MNI56" s="40"/>
      <c r="MNJ56" s="40"/>
      <c r="MNK56" s="40"/>
      <c r="MNL56" s="40"/>
      <c r="MNM56" s="40"/>
      <c r="MNN56" s="40"/>
      <c r="MNO56" s="40"/>
      <c r="MNP56" s="40"/>
      <c r="MNQ56" s="40"/>
      <c r="MNR56" s="40"/>
      <c r="MNS56" s="40"/>
      <c r="MNT56" s="40"/>
      <c r="MNU56" s="40"/>
      <c r="MNV56" s="40"/>
      <c r="MNW56" s="40"/>
      <c r="MNX56" s="40"/>
      <c r="MNY56" s="40"/>
      <c r="MNZ56" s="40"/>
      <c r="MOA56" s="40"/>
      <c r="MOB56" s="40"/>
      <c r="MOC56" s="40"/>
      <c r="MOD56" s="40"/>
      <c r="MOE56" s="40"/>
      <c r="MOF56" s="40"/>
      <c r="MOG56" s="40"/>
      <c r="MOH56" s="40"/>
      <c r="MOI56" s="40"/>
      <c r="MOJ56" s="40"/>
      <c r="MOK56" s="40"/>
      <c r="MOL56" s="40"/>
      <c r="MOM56" s="40"/>
      <c r="MON56" s="40"/>
      <c r="MOO56" s="40"/>
      <c r="MOP56" s="40"/>
      <c r="MOQ56" s="40"/>
      <c r="MOR56" s="40"/>
      <c r="MOS56" s="40"/>
      <c r="MOT56" s="40"/>
      <c r="MOU56" s="40"/>
      <c r="MOV56" s="40"/>
      <c r="MOW56" s="40"/>
      <c r="MOX56" s="40"/>
      <c r="MOY56" s="40"/>
      <c r="MOZ56" s="40"/>
      <c r="MPA56" s="40"/>
      <c r="MPB56" s="40"/>
      <c r="MPC56" s="40"/>
      <c r="MPD56" s="40"/>
      <c r="MPE56" s="40"/>
      <c r="MPF56" s="40"/>
      <c r="MPG56" s="40"/>
      <c r="MPH56" s="40"/>
      <c r="MPI56" s="40"/>
      <c r="MPJ56" s="40"/>
      <c r="MPK56" s="40"/>
      <c r="MPL56" s="40"/>
      <c r="MPM56" s="40"/>
      <c r="MPN56" s="40"/>
      <c r="MPO56" s="40"/>
      <c r="MPP56" s="40"/>
      <c r="MPQ56" s="40"/>
      <c r="MPR56" s="40"/>
      <c r="MPS56" s="40"/>
      <c r="MPT56" s="40"/>
      <c r="MPU56" s="40"/>
      <c r="MPV56" s="40"/>
      <c r="MPW56" s="40"/>
      <c r="MPX56" s="40"/>
      <c r="MPY56" s="40"/>
      <c r="MPZ56" s="40"/>
      <c r="MQA56" s="40"/>
      <c r="MQB56" s="40"/>
      <c r="MQC56" s="40"/>
      <c r="MQD56" s="40"/>
      <c r="MQE56" s="40"/>
      <c r="MQF56" s="40"/>
      <c r="MQG56" s="40"/>
      <c r="MQH56" s="40"/>
      <c r="MQI56" s="40"/>
      <c r="MQJ56" s="40"/>
      <c r="MQK56" s="40"/>
      <c r="MQL56" s="40"/>
      <c r="MQM56" s="40"/>
      <c r="MQN56" s="40"/>
      <c r="MQO56" s="40"/>
      <c r="MQP56" s="40"/>
      <c r="MQQ56" s="40"/>
      <c r="MQR56" s="40"/>
      <c r="MQS56" s="40"/>
      <c r="MQT56" s="40"/>
      <c r="MQU56" s="40"/>
      <c r="MQV56" s="40"/>
      <c r="MQW56" s="40"/>
      <c r="MQX56" s="40"/>
      <c r="MQY56" s="40"/>
      <c r="MQZ56" s="40"/>
      <c r="MRA56" s="40"/>
      <c r="MRB56" s="40"/>
      <c r="MRC56" s="40"/>
      <c r="MRD56" s="40"/>
      <c r="MRE56" s="40"/>
      <c r="MRF56" s="40"/>
      <c r="MRG56" s="40"/>
      <c r="MRH56" s="40"/>
      <c r="MRI56" s="40"/>
      <c r="MRJ56" s="40"/>
      <c r="MRK56" s="40"/>
      <c r="MRL56" s="40"/>
      <c r="MRM56" s="40"/>
      <c r="MRN56" s="40"/>
      <c r="MRO56" s="40"/>
      <c r="MRP56" s="40"/>
      <c r="MRQ56" s="40"/>
      <c r="MRR56" s="40"/>
      <c r="MRS56" s="40"/>
      <c r="MRT56" s="40"/>
      <c r="MRU56" s="40"/>
      <c r="MRV56" s="40"/>
      <c r="MRW56" s="40"/>
      <c r="MRX56" s="40"/>
      <c r="MRY56" s="40"/>
      <c r="MRZ56" s="40"/>
      <c r="MSA56" s="40"/>
      <c r="MSB56" s="40"/>
      <c r="MSC56" s="40"/>
      <c r="MSD56" s="40"/>
      <c r="MSE56" s="40"/>
      <c r="MSF56" s="40"/>
      <c r="MSG56" s="40"/>
      <c r="MSH56" s="40"/>
      <c r="MSI56" s="40"/>
      <c r="MSJ56" s="40"/>
      <c r="MSK56" s="40"/>
      <c r="MSL56" s="40"/>
      <c r="MSM56" s="40"/>
      <c r="MSN56" s="40"/>
      <c r="MSO56" s="40"/>
      <c r="MSP56" s="40"/>
      <c r="MSQ56" s="40"/>
      <c r="MSR56" s="40"/>
      <c r="MSS56" s="40"/>
      <c r="MST56" s="40"/>
      <c r="MSU56" s="40"/>
      <c r="MSV56" s="40"/>
      <c r="MSW56" s="40"/>
      <c r="MSX56" s="40"/>
      <c r="MSY56" s="40"/>
      <c r="MSZ56" s="40"/>
      <c r="MTA56" s="40"/>
      <c r="MTB56" s="40"/>
      <c r="MTC56" s="40"/>
      <c r="MTD56" s="40"/>
      <c r="MTE56" s="40"/>
      <c r="MTF56" s="40"/>
      <c r="MTG56" s="40"/>
      <c r="MTH56" s="40"/>
      <c r="MTI56" s="40"/>
      <c r="MTJ56" s="40"/>
      <c r="MTK56" s="40"/>
      <c r="MTL56" s="40"/>
      <c r="MTM56" s="40"/>
      <c r="MTN56" s="40"/>
      <c r="MTO56" s="40"/>
      <c r="MTP56" s="40"/>
      <c r="MTQ56" s="40"/>
      <c r="MTR56" s="40"/>
      <c r="MTS56" s="40"/>
      <c r="MTT56" s="40"/>
      <c r="MTU56" s="40"/>
      <c r="MTV56" s="40"/>
      <c r="MTW56" s="40"/>
      <c r="MTX56" s="40"/>
      <c r="MTY56" s="40"/>
      <c r="MTZ56" s="40"/>
      <c r="MUA56" s="40"/>
      <c r="MUB56" s="40"/>
      <c r="MUC56" s="40"/>
      <c r="MUD56" s="40"/>
      <c r="MUE56" s="40"/>
      <c r="MUF56" s="40"/>
      <c r="MUG56" s="40"/>
      <c r="MUH56" s="40"/>
      <c r="MUI56" s="40"/>
      <c r="MUJ56" s="40"/>
      <c r="MUK56" s="40"/>
      <c r="MUL56" s="40"/>
      <c r="MUM56" s="40"/>
      <c r="MUN56" s="40"/>
      <c r="MUO56" s="40"/>
      <c r="MUP56" s="40"/>
      <c r="MUQ56" s="40"/>
      <c r="MUR56" s="40"/>
      <c r="MUS56" s="40"/>
      <c r="MUT56" s="40"/>
      <c r="MUU56" s="40"/>
      <c r="MUV56" s="40"/>
      <c r="MUW56" s="40"/>
      <c r="MUX56" s="40"/>
      <c r="MUY56" s="40"/>
      <c r="MUZ56" s="40"/>
      <c r="MVA56" s="40"/>
      <c r="MVB56" s="40"/>
      <c r="MVC56" s="40"/>
      <c r="MVD56" s="40"/>
      <c r="MVE56" s="40"/>
      <c r="MVF56" s="40"/>
      <c r="MVG56" s="40"/>
      <c r="MVH56" s="40"/>
      <c r="MVI56" s="40"/>
      <c r="MVJ56" s="40"/>
      <c r="MVK56" s="40"/>
      <c r="MVL56" s="40"/>
      <c r="MVM56" s="40"/>
      <c r="MVN56" s="40"/>
      <c r="MVO56" s="40"/>
      <c r="MVP56" s="40"/>
      <c r="MVQ56" s="40"/>
      <c r="MVR56" s="40"/>
      <c r="MVS56" s="40"/>
      <c r="MVT56" s="40"/>
      <c r="MVU56" s="40"/>
      <c r="MVV56" s="40"/>
      <c r="MVW56" s="40"/>
      <c r="MVX56" s="40"/>
      <c r="MVY56" s="40"/>
      <c r="MVZ56" s="40"/>
      <c r="MWA56" s="40"/>
      <c r="MWB56" s="40"/>
      <c r="MWC56" s="40"/>
      <c r="MWD56" s="40"/>
      <c r="MWE56" s="40"/>
      <c r="MWF56" s="40"/>
      <c r="MWG56" s="40"/>
      <c r="MWH56" s="40"/>
      <c r="MWI56" s="40"/>
      <c r="MWJ56" s="40"/>
      <c r="MWK56" s="40"/>
      <c r="MWL56" s="40"/>
      <c r="MWM56" s="40"/>
      <c r="MWN56" s="40"/>
      <c r="MWO56" s="40"/>
      <c r="MWP56" s="40"/>
      <c r="MWQ56" s="40"/>
      <c r="MWR56" s="40"/>
      <c r="MWS56" s="40"/>
      <c r="MWT56" s="40"/>
      <c r="MWU56" s="40"/>
      <c r="MWV56" s="40"/>
      <c r="MWW56" s="40"/>
      <c r="MWX56" s="40"/>
      <c r="MWY56" s="40"/>
      <c r="MWZ56" s="40"/>
      <c r="MXA56" s="40"/>
      <c r="MXB56" s="40"/>
      <c r="MXC56" s="40"/>
      <c r="MXD56" s="40"/>
      <c r="MXE56" s="40"/>
      <c r="MXF56" s="40"/>
      <c r="MXG56" s="40"/>
      <c r="MXH56" s="40"/>
      <c r="MXI56" s="40"/>
      <c r="MXJ56" s="40"/>
      <c r="MXK56" s="40"/>
      <c r="MXL56" s="40"/>
      <c r="MXM56" s="40"/>
      <c r="MXN56" s="40"/>
      <c r="MXO56" s="40"/>
      <c r="MXP56" s="40"/>
      <c r="MXQ56" s="40"/>
      <c r="MXR56" s="40"/>
      <c r="MXS56" s="40"/>
      <c r="MXT56" s="40"/>
      <c r="MXU56" s="40"/>
      <c r="MXV56" s="40"/>
      <c r="MXW56" s="40"/>
      <c r="MXX56" s="40"/>
      <c r="MXY56" s="40"/>
      <c r="MXZ56" s="40"/>
      <c r="MYA56" s="40"/>
      <c r="MYB56" s="40"/>
      <c r="MYC56" s="40"/>
      <c r="MYD56" s="40"/>
      <c r="MYE56" s="40"/>
      <c r="MYF56" s="40"/>
      <c r="MYG56" s="40"/>
      <c r="MYH56" s="40"/>
      <c r="MYI56" s="40"/>
      <c r="MYJ56" s="40"/>
      <c r="MYK56" s="40"/>
      <c r="MYL56" s="40"/>
      <c r="MYM56" s="40"/>
      <c r="MYN56" s="40"/>
      <c r="MYO56" s="40"/>
      <c r="MYP56" s="40"/>
      <c r="MYQ56" s="40"/>
      <c r="MYR56" s="40"/>
      <c r="MYS56" s="40"/>
      <c r="MYT56" s="40"/>
      <c r="MYU56" s="40"/>
      <c r="MYV56" s="40"/>
      <c r="MYW56" s="40"/>
      <c r="MYX56" s="40"/>
      <c r="MYY56" s="40"/>
      <c r="MYZ56" s="40"/>
      <c r="MZA56" s="40"/>
      <c r="MZB56" s="40"/>
      <c r="MZC56" s="40"/>
      <c r="MZD56" s="40"/>
      <c r="MZE56" s="40"/>
      <c r="MZF56" s="40"/>
      <c r="MZG56" s="40"/>
      <c r="MZH56" s="40"/>
      <c r="MZI56" s="40"/>
      <c r="MZJ56" s="40"/>
      <c r="MZK56" s="40"/>
      <c r="MZL56" s="40"/>
      <c r="MZM56" s="40"/>
      <c r="MZN56" s="40"/>
      <c r="MZO56" s="40"/>
      <c r="MZP56" s="40"/>
      <c r="MZQ56" s="40"/>
      <c r="MZR56" s="40"/>
      <c r="MZS56" s="40"/>
      <c r="MZT56" s="40"/>
      <c r="MZU56" s="40"/>
      <c r="MZV56" s="40"/>
      <c r="MZW56" s="40"/>
      <c r="MZX56" s="40"/>
      <c r="MZY56" s="40"/>
      <c r="MZZ56" s="40"/>
      <c r="NAA56" s="40"/>
      <c r="NAB56" s="40"/>
      <c r="NAC56" s="40"/>
      <c r="NAD56" s="40"/>
      <c r="NAE56" s="40"/>
      <c r="NAF56" s="40"/>
      <c r="NAG56" s="40"/>
      <c r="NAH56" s="40"/>
      <c r="NAI56" s="40"/>
      <c r="NAJ56" s="40"/>
      <c r="NAK56" s="40"/>
      <c r="NAL56" s="40"/>
      <c r="NAM56" s="40"/>
      <c r="NAN56" s="40"/>
      <c r="NAO56" s="40"/>
      <c r="NAP56" s="40"/>
      <c r="NAQ56" s="40"/>
      <c r="NAR56" s="40"/>
      <c r="NAS56" s="40"/>
      <c r="NAT56" s="40"/>
      <c r="NAU56" s="40"/>
      <c r="NAV56" s="40"/>
      <c r="NAW56" s="40"/>
      <c r="NAX56" s="40"/>
      <c r="NAY56" s="40"/>
      <c r="NAZ56" s="40"/>
      <c r="NBA56" s="40"/>
      <c r="NBB56" s="40"/>
      <c r="NBC56" s="40"/>
      <c r="NBD56" s="40"/>
      <c r="NBE56" s="40"/>
      <c r="NBF56" s="40"/>
      <c r="NBG56" s="40"/>
      <c r="NBH56" s="40"/>
      <c r="NBI56" s="40"/>
      <c r="NBJ56" s="40"/>
      <c r="NBK56" s="40"/>
      <c r="NBL56" s="40"/>
      <c r="NBM56" s="40"/>
      <c r="NBN56" s="40"/>
      <c r="NBO56" s="40"/>
      <c r="NBP56" s="40"/>
      <c r="NBQ56" s="40"/>
      <c r="NBR56" s="40"/>
      <c r="NBS56" s="40"/>
      <c r="NBT56" s="40"/>
      <c r="NBU56" s="40"/>
      <c r="NBV56" s="40"/>
      <c r="NBW56" s="40"/>
      <c r="NBX56" s="40"/>
      <c r="NBY56" s="40"/>
      <c r="NBZ56" s="40"/>
      <c r="NCA56" s="40"/>
      <c r="NCB56" s="40"/>
      <c r="NCC56" s="40"/>
      <c r="NCD56" s="40"/>
      <c r="NCE56" s="40"/>
      <c r="NCF56" s="40"/>
      <c r="NCG56" s="40"/>
      <c r="NCH56" s="40"/>
      <c r="NCI56" s="40"/>
      <c r="NCJ56" s="40"/>
      <c r="NCK56" s="40"/>
      <c r="NCL56" s="40"/>
      <c r="NCM56" s="40"/>
      <c r="NCN56" s="40"/>
      <c r="NCO56" s="40"/>
      <c r="NCP56" s="40"/>
      <c r="NCQ56" s="40"/>
      <c r="NCR56" s="40"/>
      <c r="NCS56" s="40"/>
      <c r="NCT56" s="40"/>
      <c r="NCU56" s="40"/>
      <c r="NCV56" s="40"/>
      <c r="NCW56" s="40"/>
      <c r="NCX56" s="40"/>
      <c r="NCY56" s="40"/>
      <c r="NCZ56" s="40"/>
      <c r="NDA56" s="40"/>
      <c r="NDB56" s="40"/>
      <c r="NDC56" s="40"/>
      <c r="NDD56" s="40"/>
      <c r="NDE56" s="40"/>
      <c r="NDF56" s="40"/>
      <c r="NDG56" s="40"/>
      <c r="NDH56" s="40"/>
      <c r="NDI56" s="40"/>
      <c r="NDJ56" s="40"/>
      <c r="NDK56" s="40"/>
      <c r="NDL56" s="40"/>
      <c r="NDM56" s="40"/>
      <c r="NDN56" s="40"/>
      <c r="NDO56" s="40"/>
      <c r="NDP56" s="40"/>
      <c r="NDQ56" s="40"/>
      <c r="NDR56" s="40"/>
      <c r="NDS56" s="40"/>
      <c r="NDT56" s="40"/>
      <c r="NDU56" s="40"/>
      <c r="NDV56" s="40"/>
      <c r="NDW56" s="40"/>
      <c r="NDX56" s="40"/>
      <c r="NDY56" s="40"/>
      <c r="NDZ56" s="40"/>
      <c r="NEA56" s="40"/>
      <c r="NEB56" s="40"/>
      <c r="NEC56" s="40"/>
      <c r="NED56" s="40"/>
      <c r="NEE56" s="40"/>
      <c r="NEF56" s="40"/>
      <c r="NEG56" s="40"/>
      <c r="NEH56" s="40"/>
      <c r="NEI56" s="40"/>
      <c r="NEJ56" s="40"/>
      <c r="NEK56" s="40"/>
      <c r="NEL56" s="40"/>
      <c r="NEM56" s="40"/>
      <c r="NEN56" s="40"/>
      <c r="NEO56" s="40"/>
      <c r="NEP56" s="40"/>
      <c r="NEQ56" s="40"/>
      <c r="NER56" s="40"/>
      <c r="NES56" s="40"/>
      <c r="NET56" s="40"/>
      <c r="NEU56" s="40"/>
      <c r="NEV56" s="40"/>
      <c r="NEW56" s="40"/>
      <c r="NEX56" s="40"/>
      <c r="NEY56" s="40"/>
      <c r="NEZ56" s="40"/>
      <c r="NFA56" s="40"/>
      <c r="NFB56" s="40"/>
      <c r="NFC56" s="40"/>
      <c r="NFD56" s="40"/>
      <c r="NFE56" s="40"/>
      <c r="NFF56" s="40"/>
      <c r="NFG56" s="40"/>
      <c r="NFH56" s="40"/>
      <c r="NFI56" s="40"/>
      <c r="NFJ56" s="40"/>
      <c r="NFK56" s="40"/>
      <c r="NFL56" s="40"/>
      <c r="NFM56" s="40"/>
      <c r="NFN56" s="40"/>
      <c r="NFO56" s="40"/>
      <c r="NFP56" s="40"/>
      <c r="NFQ56" s="40"/>
      <c r="NFR56" s="40"/>
      <c r="NFS56" s="40"/>
      <c r="NFT56" s="40"/>
      <c r="NFU56" s="40"/>
      <c r="NFV56" s="40"/>
      <c r="NFW56" s="40"/>
      <c r="NFX56" s="40"/>
      <c r="NFY56" s="40"/>
      <c r="NFZ56" s="40"/>
      <c r="NGA56" s="40"/>
      <c r="NGB56" s="40"/>
      <c r="NGC56" s="40"/>
      <c r="NGD56" s="40"/>
      <c r="NGE56" s="40"/>
      <c r="NGF56" s="40"/>
      <c r="NGG56" s="40"/>
      <c r="NGH56" s="40"/>
      <c r="NGI56" s="40"/>
      <c r="NGJ56" s="40"/>
      <c r="NGK56" s="40"/>
      <c r="NGL56" s="40"/>
      <c r="NGM56" s="40"/>
      <c r="NGN56" s="40"/>
      <c r="NGO56" s="40"/>
      <c r="NGP56" s="40"/>
      <c r="NGQ56" s="40"/>
      <c r="NGR56" s="40"/>
      <c r="NGS56" s="40"/>
      <c r="NGT56" s="40"/>
      <c r="NGU56" s="40"/>
      <c r="NGV56" s="40"/>
      <c r="NGW56" s="40"/>
      <c r="NGX56" s="40"/>
      <c r="NGY56" s="40"/>
      <c r="NGZ56" s="40"/>
      <c r="NHA56" s="40"/>
      <c r="NHB56" s="40"/>
      <c r="NHC56" s="40"/>
      <c r="NHD56" s="40"/>
      <c r="NHE56" s="40"/>
      <c r="NHF56" s="40"/>
      <c r="NHG56" s="40"/>
      <c r="NHH56" s="40"/>
      <c r="NHI56" s="40"/>
      <c r="NHJ56" s="40"/>
      <c r="NHK56" s="40"/>
      <c r="NHL56" s="40"/>
      <c r="NHM56" s="40"/>
      <c r="NHN56" s="40"/>
      <c r="NHO56" s="40"/>
      <c r="NHP56" s="40"/>
      <c r="NHQ56" s="40"/>
      <c r="NHR56" s="40"/>
      <c r="NHS56" s="40"/>
      <c r="NHT56" s="40"/>
      <c r="NHU56" s="40"/>
      <c r="NHV56" s="40"/>
      <c r="NHW56" s="40"/>
      <c r="NHX56" s="40"/>
      <c r="NHY56" s="40"/>
      <c r="NHZ56" s="40"/>
      <c r="NIA56" s="40"/>
      <c r="NIB56" s="40"/>
      <c r="NIC56" s="40"/>
      <c r="NID56" s="40"/>
      <c r="NIE56" s="40"/>
      <c r="NIF56" s="40"/>
      <c r="NIG56" s="40"/>
      <c r="NIH56" s="40"/>
      <c r="NII56" s="40"/>
      <c r="NIJ56" s="40"/>
      <c r="NIK56" s="40"/>
      <c r="NIL56" s="40"/>
      <c r="NIM56" s="40"/>
      <c r="NIN56" s="40"/>
      <c r="NIO56" s="40"/>
      <c r="NIP56" s="40"/>
      <c r="NIQ56" s="40"/>
      <c r="NIR56" s="40"/>
      <c r="NIS56" s="40"/>
      <c r="NIT56" s="40"/>
      <c r="NIU56" s="40"/>
      <c r="NIV56" s="40"/>
      <c r="NIW56" s="40"/>
      <c r="NIX56" s="40"/>
      <c r="NIY56" s="40"/>
      <c r="NIZ56" s="40"/>
      <c r="NJA56" s="40"/>
      <c r="NJB56" s="40"/>
      <c r="NJC56" s="40"/>
      <c r="NJD56" s="40"/>
      <c r="NJE56" s="40"/>
      <c r="NJF56" s="40"/>
      <c r="NJG56" s="40"/>
      <c r="NJH56" s="40"/>
      <c r="NJI56" s="40"/>
      <c r="NJJ56" s="40"/>
      <c r="NJK56" s="40"/>
      <c r="NJL56" s="40"/>
      <c r="NJM56" s="40"/>
      <c r="NJN56" s="40"/>
      <c r="NJO56" s="40"/>
      <c r="NJP56" s="40"/>
      <c r="NJQ56" s="40"/>
      <c r="NJR56" s="40"/>
      <c r="NJS56" s="40"/>
      <c r="NJT56" s="40"/>
      <c r="NJU56" s="40"/>
      <c r="NJV56" s="40"/>
      <c r="NJW56" s="40"/>
      <c r="NJX56" s="40"/>
      <c r="NJY56" s="40"/>
      <c r="NJZ56" s="40"/>
      <c r="NKA56" s="40"/>
      <c r="NKB56" s="40"/>
      <c r="NKC56" s="40"/>
      <c r="NKD56" s="40"/>
      <c r="NKE56" s="40"/>
      <c r="NKF56" s="40"/>
      <c r="NKG56" s="40"/>
      <c r="NKH56" s="40"/>
      <c r="NKI56" s="40"/>
      <c r="NKJ56" s="40"/>
      <c r="NKK56" s="40"/>
      <c r="NKL56" s="40"/>
      <c r="NKM56" s="40"/>
      <c r="NKN56" s="40"/>
      <c r="NKO56" s="40"/>
      <c r="NKP56" s="40"/>
      <c r="NKQ56" s="40"/>
      <c r="NKR56" s="40"/>
      <c r="NKS56" s="40"/>
      <c r="NKT56" s="40"/>
      <c r="NKU56" s="40"/>
      <c r="NKV56" s="40"/>
      <c r="NKW56" s="40"/>
      <c r="NKX56" s="40"/>
      <c r="NKY56" s="40"/>
      <c r="NKZ56" s="40"/>
      <c r="NLA56" s="40"/>
      <c r="NLB56" s="40"/>
      <c r="NLC56" s="40"/>
      <c r="NLD56" s="40"/>
      <c r="NLE56" s="40"/>
      <c r="NLF56" s="40"/>
      <c r="NLG56" s="40"/>
      <c r="NLH56" s="40"/>
      <c r="NLI56" s="40"/>
      <c r="NLJ56" s="40"/>
      <c r="NLK56" s="40"/>
      <c r="NLL56" s="40"/>
      <c r="NLM56" s="40"/>
      <c r="NLN56" s="40"/>
      <c r="NLO56" s="40"/>
      <c r="NLP56" s="40"/>
      <c r="NLQ56" s="40"/>
      <c r="NLR56" s="40"/>
      <c r="NLS56" s="40"/>
      <c r="NLT56" s="40"/>
      <c r="NLU56" s="40"/>
      <c r="NLV56" s="40"/>
      <c r="NLW56" s="40"/>
      <c r="NLX56" s="40"/>
      <c r="NLY56" s="40"/>
      <c r="NLZ56" s="40"/>
      <c r="NMA56" s="40"/>
      <c r="NMB56" s="40"/>
      <c r="NMC56" s="40"/>
      <c r="NMD56" s="40"/>
      <c r="NME56" s="40"/>
      <c r="NMF56" s="40"/>
      <c r="NMG56" s="40"/>
      <c r="NMH56" s="40"/>
      <c r="NMI56" s="40"/>
      <c r="NMJ56" s="40"/>
      <c r="NMK56" s="40"/>
      <c r="NML56" s="40"/>
      <c r="NMM56" s="40"/>
      <c r="NMN56" s="40"/>
      <c r="NMO56" s="40"/>
      <c r="NMP56" s="40"/>
      <c r="NMQ56" s="40"/>
      <c r="NMR56" s="40"/>
      <c r="NMS56" s="40"/>
      <c r="NMT56" s="40"/>
      <c r="NMU56" s="40"/>
      <c r="NMV56" s="40"/>
      <c r="NMW56" s="40"/>
      <c r="NMX56" s="40"/>
      <c r="NMY56" s="40"/>
      <c r="NMZ56" s="40"/>
      <c r="NNA56" s="40"/>
      <c r="NNB56" s="40"/>
      <c r="NNC56" s="40"/>
      <c r="NND56" s="40"/>
      <c r="NNE56" s="40"/>
      <c r="NNF56" s="40"/>
      <c r="NNG56" s="40"/>
      <c r="NNH56" s="40"/>
      <c r="NNI56" s="40"/>
      <c r="NNJ56" s="40"/>
      <c r="NNK56" s="40"/>
      <c r="NNL56" s="40"/>
      <c r="NNM56" s="40"/>
      <c r="NNN56" s="40"/>
      <c r="NNO56" s="40"/>
      <c r="NNP56" s="40"/>
      <c r="NNQ56" s="40"/>
      <c r="NNR56" s="40"/>
      <c r="NNS56" s="40"/>
      <c r="NNT56" s="40"/>
      <c r="NNU56" s="40"/>
      <c r="NNV56" s="40"/>
      <c r="NNW56" s="40"/>
      <c r="NNX56" s="40"/>
      <c r="NNY56" s="40"/>
      <c r="NNZ56" s="40"/>
      <c r="NOA56" s="40"/>
      <c r="NOB56" s="40"/>
      <c r="NOC56" s="40"/>
      <c r="NOD56" s="40"/>
      <c r="NOE56" s="40"/>
      <c r="NOF56" s="40"/>
      <c r="NOG56" s="40"/>
      <c r="NOH56" s="40"/>
      <c r="NOI56" s="40"/>
      <c r="NOJ56" s="40"/>
      <c r="NOK56" s="40"/>
      <c r="NOL56" s="40"/>
      <c r="NOM56" s="40"/>
      <c r="NON56" s="40"/>
      <c r="NOO56" s="40"/>
      <c r="NOP56" s="40"/>
      <c r="NOQ56" s="40"/>
      <c r="NOR56" s="40"/>
      <c r="NOS56" s="40"/>
      <c r="NOT56" s="40"/>
      <c r="NOU56" s="40"/>
      <c r="NOV56" s="40"/>
      <c r="NOW56" s="40"/>
      <c r="NOX56" s="40"/>
      <c r="NOY56" s="40"/>
      <c r="NOZ56" s="40"/>
      <c r="NPA56" s="40"/>
      <c r="NPB56" s="40"/>
      <c r="NPC56" s="40"/>
      <c r="NPD56" s="40"/>
      <c r="NPE56" s="40"/>
      <c r="NPF56" s="40"/>
      <c r="NPG56" s="40"/>
      <c r="NPH56" s="40"/>
      <c r="NPI56" s="40"/>
      <c r="NPJ56" s="40"/>
      <c r="NPK56" s="40"/>
      <c r="NPL56" s="40"/>
      <c r="NPM56" s="40"/>
      <c r="NPN56" s="40"/>
      <c r="NPO56" s="40"/>
      <c r="NPP56" s="40"/>
      <c r="NPQ56" s="40"/>
      <c r="NPR56" s="40"/>
      <c r="NPS56" s="40"/>
      <c r="NPT56" s="40"/>
      <c r="NPU56" s="40"/>
      <c r="NPV56" s="40"/>
      <c r="NPW56" s="40"/>
      <c r="NPX56" s="40"/>
      <c r="NPY56" s="40"/>
      <c r="NPZ56" s="40"/>
      <c r="NQA56" s="40"/>
      <c r="NQB56" s="40"/>
      <c r="NQC56" s="40"/>
      <c r="NQD56" s="40"/>
      <c r="NQE56" s="40"/>
      <c r="NQF56" s="40"/>
      <c r="NQG56" s="40"/>
      <c r="NQH56" s="40"/>
      <c r="NQI56" s="40"/>
      <c r="NQJ56" s="40"/>
      <c r="NQK56" s="40"/>
      <c r="NQL56" s="40"/>
      <c r="NQM56" s="40"/>
      <c r="NQN56" s="40"/>
      <c r="NQO56" s="40"/>
      <c r="NQP56" s="40"/>
      <c r="NQQ56" s="40"/>
      <c r="NQR56" s="40"/>
      <c r="NQS56" s="40"/>
      <c r="NQT56" s="40"/>
      <c r="NQU56" s="40"/>
      <c r="NQV56" s="40"/>
      <c r="NQW56" s="40"/>
      <c r="NQX56" s="40"/>
      <c r="NQY56" s="40"/>
      <c r="NQZ56" s="40"/>
      <c r="NRA56" s="40"/>
      <c r="NRB56" s="40"/>
      <c r="NRC56" s="40"/>
      <c r="NRD56" s="40"/>
      <c r="NRE56" s="40"/>
      <c r="NRF56" s="40"/>
      <c r="NRG56" s="40"/>
      <c r="NRH56" s="40"/>
      <c r="NRI56" s="40"/>
      <c r="NRJ56" s="40"/>
      <c r="NRK56" s="40"/>
      <c r="NRL56" s="40"/>
      <c r="NRM56" s="40"/>
      <c r="NRN56" s="40"/>
      <c r="NRO56" s="40"/>
      <c r="NRP56" s="40"/>
      <c r="NRQ56" s="40"/>
      <c r="NRR56" s="40"/>
      <c r="NRS56" s="40"/>
      <c r="NRT56" s="40"/>
      <c r="NRU56" s="40"/>
      <c r="NRV56" s="40"/>
      <c r="NRW56" s="40"/>
      <c r="NRX56" s="40"/>
      <c r="NRY56" s="40"/>
      <c r="NRZ56" s="40"/>
      <c r="NSA56" s="40"/>
      <c r="NSB56" s="40"/>
      <c r="NSC56" s="40"/>
      <c r="NSD56" s="40"/>
      <c r="NSE56" s="40"/>
      <c r="NSF56" s="40"/>
      <c r="NSG56" s="40"/>
      <c r="NSH56" s="40"/>
      <c r="NSI56" s="40"/>
      <c r="NSJ56" s="40"/>
      <c r="NSK56" s="40"/>
      <c r="NSL56" s="40"/>
      <c r="NSM56" s="40"/>
      <c r="NSN56" s="40"/>
      <c r="NSO56" s="40"/>
      <c r="NSP56" s="40"/>
      <c r="NSQ56" s="40"/>
      <c r="NSR56" s="40"/>
      <c r="NSS56" s="40"/>
      <c r="NST56" s="40"/>
      <c r="NSU56" s="40"/>
      <c r="NSV56" s="40"/>
      <c r="NSW56" s="40"/>
      <c r="NSX56" s="40"/>
      <c r="NSY56" s="40"/>
      <c r="NSZ56" s="40"/>
      <c r="NTA56" s="40"/>
      <c r="NTB56" s="40"/>
      <c r="NTC56" s="40"/>
      <c r="NTD56" s="40"/>
      <c r="NTE56" s="40"/>
      <c r="NTF56" s="40"/>
      <c r="NTG56" s="40"/>
      <c r="NTH56" s="40"/>
      <c r="NTI56" s="40"/>
      <c r="NTJ56" s="40"/>
      <c r="NTK56" s="40"/>
      <c r="NTL56" s="40"/>
      <c r="NTM56" s="40"/>
      <c r="NTN56" s="40"/>
      <c r="NTO56" s="40"/>
      <c r="NTP56" s="40"/>
      <c r="NTQ56" s="40"/>
      <c r="NTR56" s="40"/>
      <c r="NTS56" s="40"/>
      <c r="NTT56" s="40"/>
      <c r="NTU56" s="40"/>
      <c r="NTV56" s="40"/>
      <c r="NTW56" s="40"/>
      <c r="NTX56" s="40"/>
      <c r="NTY56" s="40"/>
      <c r="NTZ56" s="40"/>
      <c r="NUA56" s="40"/>
      <c r="NUB56" s="40"/>
      <c r="NUC56" s="40"/>
      <c r="NUD56" s="40"/>
      <c r="NUE56" s="40"/>
      <c r="NUF56" s="40"/>
      <c r="NUG56" s="40"/>
      <c r="NUH56" s="40"/>
      <c r="NUI56" s="40"/>
      <c r="NUJ56" s="40"/>
      <c r="NUK56" s="40"/>
      <c r="NUL56" s="40"/>
      <c r="NUM56" s="40"/>
      <c r="NUN56" s="40"/>
      <c r="NUO56" s="40"/>
      <c r="NUP56" s="40"/>
      <c r="NUQ56" s="40"/>
      <c r="NUR56" s="40"/>
      <c r="NUS56" s="40"/>
      <c r="NUT56" s="40"/>
      <c r="NUU56" s="40"/>
      <c r="NUV56" s="40"/>
      <c r="NUW56" s="40"/>
      <c r="NUX56" s="40"/>
      <c r="NUY56" s="40"/>
      <c r="NUZ56" s="40"/>
      <c r="NVA56" s="40"/>
      <c r="NVB56" s="40"/>
      <c r="NVC56" s="40"/>
      <c r="NVD56" s="40"/>
      <c r="NVE56" s="40"/>
      <c r="NVF56" s="40"/>
      <c r="NVG56" s="40"/>
      <c r="NVH56" s="40"/>
      <c r="NVI56" s="40"/>
      <c r="NVJ56" s="40"/>
      <c r="NVK56" s="40"/>
      <c r="NVL56" s="40"/>
      <c r="NVM56" s="40"/>
      <c r="NVN56" s="40"/>
      <c r="NVO56" s="40"/>
      <c r="NVP56" s="40"/>
      <c r="NVQ56" s="40"/>
      <c r="NVR56" s="40"/>
      <c r="NVS56" s="40"/>
      <c r="NVT56" s="40"/>
      <c r="NVU56" s="40"/>
      <c r="NVV56" s="40"/>
      <c r="NVW56" s="40"/>
      <c r="NVX56" s="40"/>
      <c r="NVY56" s="40"/>
      <c r="NVZ56" s="40"/>
      <c r="NWA56" s="40"/>
      <c r="NWB56" s="40"/>
      <c r="NWC56" s="40"/>
      <c r="NWD56" s="40"/>
      <c r="NWE56" s="40"/>
      <c r="NWF56" s="40"/>
      <c r="NWG56" s="40"/>
      <c r="NWH56" s="40"/>
      <c r="NWI56" s="40"/>
      <c r="NWJ56" s="40"/>
      <c r="NWK56" s="40"/>
      <c r="NWL56" s="40"/>
      <c r="NWM56" s="40"/>
      <c r="NWN56" s="40"/>
      <c r="NWO56" s="40"/>
      <c r="NWP56" s="40"/>
      <c r="NWQ56" s="40"/>
      <c r="NWR56" s="40"/>
      <c r="NWS56" s="40"/>
      <c r="NWT56" s="40"/>
      <c r="NWU56" s="40"/>
      <c r="NWV56" s="40"/>
      <c r="NWW56" s="40"/>
      <c r="NWX56" s="40"/>
      <c r="NWY56" s="40"/>
      <c r="NWZ56" s="40"/>
      <c r="NXA56" s="40"/>
      <c r="NXB56" s="40"/>
      <c r="NXC56" s="40"/>
      <c r="NXD56" s="40"/>
      <c r="NXE56" s="40"/>
      <c r="NXF56" s="40"/>
      <c r="NXG56" s="40"/>
      <c r="NXH56" s="40"/>
      <c r="NXI56" s="40"/>
      <c r="NXJ56" s="40"/>
      <c r="NXK56" s="40"/>
      <c r="NXL56" s="40"/>
      <c r="NXM56" s="40"/>
      <c r="NXN56" s="40"/>
      <c r="NXO56" s="40"/>
      <c r="NXP56" s="40"/>
      <c r="NXQ56" s="40"/>
      <c r="NXR56" s="40"/>
      <c r="NXS56" s="40"/>
      <c r="NXT56" s="40"/>
      <c r="NXU56" s="40"/>
      <c r="NXV56" s="40"/>
      <c r="NXW56" s="40"/>
      <c r="NXX56" s="40"/>
      <c r="NXY56" s="40"/>
      <c r="NXZ56" s="40"/>
      <c r="NYA56" s="40"/>
      <c r="NYB56" s="40"/>
      <c r="NYC56" s="40"/>
      <c r="NYD56" s="40"/>
      <c r="NYE56" s="40"/>
      <c r="NYF56" s="40"/>
      <c r="NYG56" s="40"/>
      <c r="NYH56" s="40"/>
      <c r="NYI56" s="40"/>
      <c r="NYJ56" s="40"/>
      <c r="NYK56" s="40"/>
      <c r="NYL56" s="40"/>
      <c r="NYM56" s="40"/>
      <c r="NYN56" s="40"/>
      <c r="NYO56" s="40"/>
      <c r="NYP56" s="40"/>
      <c r="NYQ56" s="40"/>
      <c r="NYR56" s="40"/>
      <c r="NYS56" s="40"/>
      <c r="NYT56" s="40"/>
      <c r="NYU56" s="40"/>
      <c r="NYV56" s="40"/>
      <c r="NYW56" s="40"/>
      <c r="NYX56" s="40"/>
      <c r="NYY56" s="40"/>
      <c r="NYZ56" s="40"/>
      <c r="NZA56" s="40"/>
      <c r="NZB56" s="40"/>
      <c r="NZC56" s="40"/>
      <c r="NZD56" s="40"/>
      <c r="NZE56" s="40"/>
      <c r="NZF56" s="40"/>
      <c r="NZG56" s="40"/>
      <c r="NZH56" s="40"/>
      <c r="NZI56" s="40"/>
      <c r="NZJ56" s="40"/>
      <c r="NZK56" s="40"/>
      <c r="NZL56" s="40"/>
      <c r="NZM56" s="40"/>
      <c r="NZN56" s="40"/>
      <c r="NZO56" s="40"/>
      <c r="NZP56" s="40"/>
      <c r="NZQ56" s="40"/>
      <c r="NZR56" s="40"/>
      <c r="NZS56" s="40"/>
      <c r="NZT56" s="40"/>
      <c r="NZU56" s="40"/>
      <c r="NZV56" s="40"/>
      <c r="NZW56" s="40"/>
      <c r="NZX56" s="40"/>
      <c r="NZY56" s="40"/>
      <c r="NZZ56" s="40"/>
      <c r="OAA56" s="40"/>
      <c r="OAB56" s="40"/>
      <c r="OAC56" s="40"/>
      <c r="OAD56" s="40"/>
      <c r="OAE56" s="40"/>
      <c r="OAF56" s="40"/>
      <c r="OAG56" s="40"/>
      <c r="OAH56" s="40"/>
      <c r="OAI56" s="40"/>
      <c r="OAJ56" s="40"/>
      <c r="OAK56" s="40"/>
      <c r="OAL56" s="40"/>
      <c r="OAM56" s="40"/>
      <c r="OAN56" s="40"/>
      <c r="OAO56" s="40"/>
      <c r="OAP56" s="40"/>
      <c r="OAQ56" s="40"/>
      <c r="OAR56" s="40"/>
      <c r="OAS56" s="40"/>
      <c r="OAT56" s="40"/>
      <c r="OAU56" s="40"/>
      <c r="OAV56" s="40"/>
      <c r="OAW56" s="40"/>
      <c r="OAX56" s="40"/>
      <c r="OAY56" s="40"/>
      <c r="OAZ56" s="40"/>
      <c r="OBA56" s="40"/>
      <c r="OBB56" s="40"/>
      <c r="OBC56" s="40"/>
      <c r="OBD56" s="40"/>
      <c r="OBE56" s="40"/>
      <c r="OBF56" s="40"/>
      <c r="OBG56" s="40"/>
      <c r="OBH56" s="40"/>
      <c r="OBI56" s="40"/>
      <c r="OBJ56" s="40"/>
      <c r="OBK56" s="40"/>
      <c r="OBL56" s="40"/>
      <c r="OBM56" s="40"/>
      <c r="OBN56" s="40"/>
      <c r="OBO56" s="40"/>
      <c r="OBP56" s="40"/>
      <c r="OBQ56" s="40"/>
      <c r="OBR56" s="40"/>
      <c r="OBS56" s="40"/>
      <c r="OBT56" s="40"/>
      <c r="OBU56" s="40"/>
      <c r="OBV56" s="40"/>
      <c r="OBW56" s="40"/>
      <c r="OBX56" s="40"/>
      <c r="OBY56" s="40"/>
      <c r="OBZ56" s="40"/>
      <c r="OCA56" s="40"/>
      <c r="OCB56" s="40"/>
      <c r="OCC56" s="40"/>
      <c r="OCD56" s="40"/>
      <c r="OCE56" s="40"/>
      <c r="OCF56" s="40"/>
      <c r="OCG56" s="40"/>
      <c r="OCH56" s="40"/>
      <c r="OCI56" s="40"/>
      <c r="OCJ56" s="40"/>
      <c r="OCK56" s="40"/>
      <c r="OCL56" s="40"/>
      <c r="OCM56" s="40"/>
      <c r="OCN56" s="40"/>
      <c r="OCO56" s="40"/>
      <c r="OCP56" s="40"/>
      <c r="OCQ56" s="40"/>
      <c r="OCR56" s="40"/>
      <c r="OCS56" s="40"/>
      <c r="OCT56" s="40"/>
      <c r="OCU56" s="40"/>
      <c r="OCV56" s="40"/>
      <c r="OCW56" s="40"/>
      <c r="OCX56" s="40"/>
      <c r="OCY56" s="40"/>
      <c r="OCZ56" s="40"/>
      <c r="ODA56" s="40"/>
      <c r="ODB56" s="40"/>
      <c r="ODC56" s="40"/>
      <c r="ODD56" s="40"/>
      <c r="ODE56" s="40"/>
      <c r="ODF56" s="40"/>
      <c r="ODG56" s="40"/>
      <c r="ODH56" s="40"/>
      <c r="ODI56" s="40"/>
      <c r="ODJ56" s="40"/>
      <c r="ODK56" s="40"/>
      <c r="ODL56" s="40"/>
      <c r="ODM56" s="40"/>
      <c r="ODN56" s="40"/>
      <c r="ODO56" s="40"/>
      <c r="ODP56" s="40"/>
      <c r="ODQ56" s="40"/>
      <c r="ODR56" s="40"/>
      <c r="ODS56" s="40"/>
      <c r="ODT56" s="40"/>
      <c r="ODU56" s="40"/>
      <c r="ODV56" s="40"/>
      <c r="ODW56" s="40"/>
      <c r="ODX56" s="40"/>
      <c r="ODY56" s="40"/>
      <c r="ODZ56" s="40"/>
      <c r="OEA56" s="40"/>
      <c r="OEB56" s="40"/>
      <c r="OEC56" s="40"/>
      <c r="OED56" s="40"/>
      <c r="OEE56" s="40"/>
      <c r="OEF56" s="40"/>
      <c r="OEG56" s="40"/>
      <c r="OEH56" s="40"/>
      <c r="OEI56" s="40"/>
      <c r="OEJ56" s="40"/>
      <c r="OEK56" s="40"/>
      <c r="OEL56" s="40"/>
      <c r="OEM56" s="40"/>
      <c r="OEN56" s="40"/>
      <c r="OEO56" s="40"/>
      <c r="OEP56" s="40"/>
      <c r="OEQ56" s="40"/>
      <c r="OER56" s="40"/>
      <c r="OES56" s="40"/>
      <c r="OET56" s="40"/>
      <c r="OEU56" s="40"/>
      <c r="OEV56" s="40"/>
      <c r="OEW56" s="40"/>
      <c r="OEX56" s="40"/>
      <c r="OEY56" s="40"/>
      <c r="OEZ56" s="40"/>
      <c r="OFA56" s="40"/>
      <c r="OFB56" s="40"/>
      <c r="OFC56" s="40"/>
      <c r="OFD56" s="40"/>
      <c r="OFE56" s="40"/>
      <c r="OFF56" s="40"/>
      <c r="OFG56" s="40"/>
      <c r="OFH56" s="40"/>
      <c r="OFI56" s="40"/>
      <c r="OFJ56" s="40"/>
      <c r="OFK56" s="40"/>
      <c r="OFL56" s="40"/>
      <c r="OFM56" s="40"/>
      <c r="OFN56" s="40"/>
      <c r="OFO56" s="40"/>
      <c r="OFP56" s="40"/>
      <c r="OFQ56" s="40"/>
      <c r="OFR56" s="40"/>
      <c r="OFS56" s="40"/>
      <c r="OFT56" s="40"/>
      <c r="OFU56" s="40"/>
      <c r="OFV56" s="40"/>
      <c r="OFW56" s="40"/>
      <c r="OFX56" s="40"/>
      <c r="OFY56" s="40"/>
      <c r="OFZ56" s="40"/>
      <c r="OGA56" s="40"/>
      <c r="OGB56" s="40"/>
      <c r="OGC56" s="40"/>
      <c r="OGD56" s="40"/>
      <c r="OGE56" s="40"/>
      <c r="OGF56" s="40"/>
      <c r="OGG56" s="40"/>
      <c r="OGH56" s="40"/>
      <c r="OGI56" s="40"/>
      <c r="OGJ56" s="40"/>
      <c r="OGK56" s="40"/>
      <c r="OGL56" s="40"/>
      <c r="OGM56" s="40"/>
      <c r="OGN56" s="40"/>
      <c r="OGO56" s="40"/>
      <c r="OGP56" s="40"/>
      <c r="OGQ56" s="40"/>
      <c r="OGR56" s="40"/>
      <c r="OGS56" s="40"/>
      <c r="OGT56" s="40"/>
      <c r="OGU56" s="40"/>
      <c r="OGV56" s="40"/>
      <c r="OGW56" s="40"/>
      <c r="OGX56" s="40"/>
      <c r="OGY56" s="40"/>
      <c r="OGZ56" s="40"/>
      <c r="OHA56" s="40"/>
      <c r="OHB56" s="40"/>
      <c r="OHC56" s="40"/>
      <c r="OHD56" s="40"/>
      <c r="OHE56" s="40"/>
      <c r="OHF56" s="40"/>
      <c r="OHG56" s="40"/>
      <c r="OHH56" s="40"/>
      <c r="OHI56" s="40"/>
      <c r="OHJ56" s="40"/>
      <c r="OHK56" s="40"/>
      <c r="OHL56" s="40"/>
      <c r="OHM56" s="40"/>
      <c r="OHN56" s="40"/>
      <c r="OHO56" s="40"/>
      <c r="OHP56" s="40"/>
      <c r="OHQ56" s="40"/>
      <c r="OHR56" s="40"/>
      <c r="OHS56" s="40"/>
      <c r="OHT56" s="40"/>
      <c r="OHU56" s="40"/>
      <c r="OHV56" s="40"/>
      <c r="OHW56" s="40"/>
      <c r="OHX56" s="40"/>
      <c r="OHY56" s="40"/>
      <c r="OHZ56" s="40"/>
      <c r="OIA56" s="40"/>
      <c r="OIB56" s="40"/>
      <c r="OIC56" s="40"/>
      <c r="OID56" s="40"/>
      <c r="OIE56" s="40"/>
      <c r="OIF56" s="40"/>
      <c r="OIG56" s="40"/>
      <c r="OIH56" s="40"/>
      <c r="OII56" s="40"/>
      <c r="OIJ56" s="40"/>
      <c r="OIK56" s="40"/>
      <c r="OIL56" s="40"/>
      <c r="OIM56" s="40"/>
      <c r="OIN56" s="40"/>
      <c r="OIO56" s="40"/>
      <c r="OIP56" s="40"/>
      <c r="OIQ56" s="40"/>
      <c r="OIR56" s="40"/>
      <c r="OIS56" s="40"/>
      <c r="OIT56" s="40"/>
      <c r="OIU56" s="40"/>
      <c r="OIV56" s="40"/>
      <c r="OIW56" s="40"/>
      <c r="OIX56" s="40"/>
      <c r="OIY56" s="40"/>
      <c r="OIZ56" s="40"/>
      <c r="OJA56" s="40"/>
      <c r="OJB56" s="40"/>
      <c r="OJC56" s="40"/>
      <c r="OJD56" s="40"/>
      <c r="OJE56" s="40"/>
      <c r="OJF56" s="40"/>
      <c r="OJG56" s="40"/>
      <c r="OJH56" s="40"/>
      <c r="OJI56" s="40"/>
      <c r="OJJ56" s="40"/>
      <c r="OJK56" s="40"/>
      <c r="OJL56" s="40"/>
      <c r="OJM56" s="40"/>
      <c r="OJN56" s="40"/>
      <c r="OJO56" s="40"/>
      <c r="OJP56" s="40"/>
      <c r="OJQ56" s="40"/>
      <c r="OJR56" s="40"/>
      <c r="OJS56" s="40"/>
      <c r="OJT56" s="40"/>
      <c r="OJU56" s="40"/>
      <c r="OJV56" s="40"/>
      <c r="OJW56" s="40"/>
      <c r="OJX56" s="40"/>
      <c r="OJY56" s="40"/>
      <c r="OJZ56" s="40"/>
      <c r="OKA56" s="40"/>
      <c r="OKB56" s="40"/>
      <c r="OKC56" s="40"/>
      <c r="OKD56" s="40"/>
      <c r="OKE56" s="40"/>
      <c r="OKF56" s="40"/>
      <c r="OKG56" s="40"/>
      <c r="OKH56" s="40"/>
      <c r="OKI56" s="40"/>
      <c r="OKJ56" s="40"/>
      <c r="OKK56" s="40"/>
      <c r="OKL56" s="40"/>
      <c r="OKM56" s="40"/>
      <c r="OKN56" s="40"/>
      <c r="OKO56" s="40"/>
      <c r="OKP56" s="40"/>
      <c r="OKQ56" s="40"/>
      <c r="OKR56" s="40"/>
      <c r="OKS56" s="40"/>
      <c r="OKT56" s="40"/>
      <c r="OKU56" s="40"/>
      <c r="OKV56" s="40"/>
      <c r="OKW56" s="40"/>
      <c r="OKX56" s="40"/>
      <c r="OKY56" s="40"/>
      <c r="OKZ56" s="40"/>
      <c r="OLA56" s="40"/>
      <c r="OLB56" s="40"/>
      <c r="OLC56" s="40"/>
      <c r="OLD56" s="40"/>
      <c r="OLE56" s="40"/>
      <c r="OLF56" s="40"/>
      <c r="OLG56" s="40"/>
      <c r="OLH56" s="40"/>
      <c r="OLI56" s="40"/>
      <c r="OLJ56" s="40"/>
      <c r="OLK56" s="40"/>
      <c r="OLL56" s="40"/>
      <c r="OLM56" s="40"/>
      <c r="OLN56" s="40"/>
      <c r="OLO56" s="40"/>
      <c r="OLP56" s="40"/>
      <c r="OLQ56" s="40"/>
      <c r="OLR56" s="40"/>
      <c r="OLS56" s="40"/>
      <c r="OLT56" s="40"/>
      <c r="OLU56" s="40"/>
      <c r="OLV56" s="40"/>
      <c r="OLW56" s="40"/>
      <c r="OLX56" s="40"/>
      <c r="OLY56" s="40"/>
      <c r="OLZ56" s="40"/>
      <c r="OMA56" s="40"/>
      <c r="OMB56" s="40"/>
      <c r="OMC56" s="40"/>
      <c r="OMD56" s="40"/>
      <c r="OME56" s="40"/>
      <c r="OMF56" s="40"/>
      <c r="OMG56" s="40"/>
      <c r="OMH56" s="40"/>
      <c r="OMI56" s="40"/>
      <c r="OMJ56" s="40"/>
      <c r="OMK56" s="40"/>
      <c r="OML56" s="40"/>
      <c r="OMM56" s="40"/>
      <c r="OMN56" s="40"/>
      <c r="OMO56" s="40"/>
      <c r="OMP56" s="40"/>
      <c r="OMQ56" s="40"/>
      <c r="OMR56" s="40"/>
      <c r="OMS56" s="40"/>
      <c r="OMT56" s="40"/>
      <c r="OMU56" s="40"/>
      <c r="OMV56" s="40"/>
      <c r="OMW56" s="40"/>
      <c r="OMX56" s="40"/>
      <c r="OMY56" s="40"/>
      <c r="OMZ56" s="40"/>
      <c r="ONA56" s="40"/>
      <c r="ONB56" s="40"/>
      <c r="ONC56" s="40"/>
      <c r="OND56" s="40"/>
      <c r="ONE56" s="40"/>
      <c r="ONF56" s="40"/>
      <c r="ONG56" s="40"/>
      <c r="ONH56" s="40"/>
      <c r="ONI56" s="40"/>
      <c r="ONJ56" s="40"/>
      <c r="ONK56" s="40"/>
      <c r="ONL56" s="40"/>
      <c r="ONM56" s="40"/>
      <c r="ONN56" s="40"/>
      <c r="ONO56" s="40"/>
      <c r="ONP56" s="40"/>
      <c r="ONQ56" s="40"/>
      <c r="ONR56" s="40"/>
      <c r="ONS56" s="40"/>
      <c r="ONT56" s="40"/>
      <c r="ONU56" s="40"/>
      <c r="ONV56" s="40"/>
      <c r="ONW56" s="40"/>
      <c r="ONX56" s="40"/>
      <c r="ONY56" s="40"/>
      <c r="ONZ56" s="40"/>
      <c r="OOA56" s="40"/>
      <c r="OOB56" s="40"/>
      <c r="OOC56" s="40"/>
      <c r="OOD56" s="40"/>
      <c r="OOE56" s="40"/>
      <c r="OOF56" s="40"/>
      <c r="OOG56" s="40"/>
      <c r="OOH56" s="40"/>
      <c r="OOI56" s="40"/>
      <c r="OOJ56" s="40"/>
      <c r="OOK56" s="40"/>
      <c r="OOL56" s="40"/>
      <c r="OOM56" s="40"/>
      <c r="OON56" s="40"/>
      <c r="OOO56" s="40"/>
      <c r="OOP56" s="40"/>
      <c r="OOQ56" s="40"/>
      <c r="OOR56" s="40"/>
      <c r="OOS56" s="40"/>
      <c r="OOT56" s="40"/>
      <c r="OOU56" s="40"/>
      <c r="OOV56" s="40"/>
      <c r="OOW56" s="40"/>
      <c r="OOX56" s="40"/>
      <c r="OOY56" s="40"/>
      <c r="OOZ56" s="40"/>
      <c r="OPA56" s="40"/>
      <c r="OPB56" s="40"/>
      <c r="OPC56" s="40"/>
      <c r="OPD56" s="40"/>
      <c r="OPE56" s="40"/>
      <c r="OPF56" s="40"/>
      <c r="OPG56" s="40"/>
      <c r="OPH56" s="40"/>
      <c r="OPI56" s="40"/>
      <c r="OPJ56" s="40"/>
      <c r="OPK56" s="40"/>
      <c r="OPL56" s="40"/>
      <c r="OPM56" s="40"/>
      <c r="OPN56" s="40"/>
      <c r="OPO56" s="40"/>
      <c r="OPP56" s="40"/>
      <c r="OPQ56" s="40"/>
      <c r="OPR56" s="40"/>
      <c r="OPS56" s="40"/>
      <c r="OPT56" s="40"/>
      <c r="OPU56" s="40"/>
      <c r="OPV56" s="40"/>
      <c r="OPW56" s="40"/>
      <c r="OPX56" s="40"/>
      <c r="OPY56" s="40"/>
      <c r="OPZ56" s="40"/>
      <c r="OQA56" s="40"/>
      <c r="OQB56" s="40"/>
      <c r="OQC56" s="40"/>
      <c r="OQD56" s="40"/>
      <c r="OQE56" s="40"/>
      <c r="OQF56" s="40"/>
      <c r="OQG56" s="40"/>
      <c r="OQH56" s="40"/>
      <c r="OQI56" s="40"/>
      <c r="OQJ56" s="40"/>
      <c r="OQK56" s="40"/>
      <c r="OQL56" s="40"/>
      <c r="OQM56" s="40"/>
      <c r="OQN56" s="40"/>
      <c r="OQO56" s="40"/>
      <c r="OQP56" s="40"/>
      <c r="OQQ56" s="40"/>
      <c r="OQR56" s="40"/>
      <c r="OQS56" s="40"/>
      <c r="OQT56" s="40"/>
      <c r="OQU56" s="40"/>
      <c r="OQV56" s="40"/>
      <c r="OQW56" s="40"/>
      <c r="OQX56" s="40"/>
      <c r="OQY56" s="40"/>
      <c r="OQZ56" s="40"/>
      <c r="ORA56" s="40"/>
      <c r="ORB56" s="40"/>
      <c r="ORC56" s="40"/>
      <c r="ORD56" s="40"/>
      <c r="ORE56" s="40"/>
      <c r="ORF56" s="40"/>
      <c r="ORG56" s="40"/>
      <c r="ORH56" s="40"/>
      <c r="ORI56" s="40"/>
      <c r="ORJ56" s="40"/>
      <c r="ORK56" s="40"/>
      <c r="ORL56" s="40"/>
      <c r="ORM56" s="40"/>
      <c r="ORN56" s="40"/>
      <c r="ORO56" s="40"/>
      <c r="ORP56" s="40"/>
      <c r="ORQ56" s="40"/>
      <c r="ORR56" s="40"/>
      <c r="ORS56" s="40"/>
      <c r="ORT56" s="40"/>
      <c r="ORU56" s="40"/>
      <c r="ORV56" s="40"/>
      <c r="ORW56" s="40"/>
      <c r="ORX56" s="40"/>
      <c r="ORY56" s="40"/>
      <c r="ORZ56" s="40"/>
      <c r="OSA56" s="40"/>
      <c r="OSB56" s="40"/>
      <c r="OSC56" s="40"/>
      <c r="OSD56" s="40"/>
      <c r="OSE56" s="40"/>
      <c r="OSF56" s="40"/>
      <c r="OSG56" s="40"/>
      <c r="OSH56" s="40"/>
      <c r="OSI56" s="40"/>
      <c r="OSJ56" s="40"/>
      <c r="OSK56" s="40"/>
      <c r="OSL56" s="40"/>
      <c r="OSM56" s="40"/>
      <c r="OSN56" s="40"/>
      <c r="OSO56" s="40"/>
      <c r="OSP56" s="40"/>
      <c r="OSQ56" s="40"/>
      <c r="OSR56" s="40"/>
      <c r="OSS56" s="40"/>
      <c r="OST56" s="40"/>
      <c r="OSU56" s="40"/>
      <c r="OSV56" s="40"/>
      <c r="OSW56" s="40"/>
      <c r="OSX56" s="40"/>
      <c r="OSY56" s="40"/>
      <c r="OSZ56" s="40"/>
      <c r="OTA56" s="40"/>
      <c r="OTB56" s="40"/>
      <c r="OTC56" s="40"/>
      <c r="OTD56" s="40"/>
      <c r="OTE56" s="40"/>
      <c r="OTF56" s="40"/>
      <c r="OTG56" s="40"/>
      <c r="OTH56" s="40"/>
      <c r="OTI56" s="40"/>
      <c r="OTJ56" s="40"/>
      <c r="OTK56" s="40"/>
      <c r="OTL56" s="40"/>
      <c r="OTM56" s="40"/>
      <c r="OTN56" s="40"/>
      <c r="OTO56" s="40"/>
      <c r="OTP56" s="40"/>
      <c r="OTQ56" s="40"/>
      <c r="OTR56" s="40"/>
      <c r="OTS56" s="40"/>
      <c r="OTT56" s="40"/>
      <c r="OTU56" s="40"/>
      <c r="OTV56" s="40"/>
      <c r="OTW56" s="40"/>
      <c r="OTX56" s="40"/>
      <c r="OTY56" s="40"/>
      <c r="OTZ56" s="40"/>
      <c r="OUA56" s="40"/>
      <c r="OUB56" s="40"/>
      <c r="OUC56" s="40"/>
      <c r="OUD56" s="40"/>
      <c r="OUE56" s="40"/>
      <c r="OUF56" s="40"/>
      <c r="OUG56" s="40"/>
      <c r="OUH56" s="40"/>
      <c r="OUI56" s="40"/>
      <c r="OUJ56" s="40"/>
      <c r="OUK56" s="40"/>
      <c r="OUL56" s="40"/>
      <c r="OUM56" s="40"/>
      <c r="OUN56" s="40"/>
      <c r="OUO56" s="40"/>
      <c r="OUP56" s="40"/>
      <c r="OUQ56" s="40"/>
      <c r="OUR56" s="40"/>
      <c r="OUS56" s="40"/>
      <c r="OUT56" s="40"/>
      <c r="OUU56" s="40"/>
      <c r="OUV56" s="40"/>
      <c r="OUW56" s="40"/>
      <c r="OUX56" s="40"/>
      <c r="OUY56" s="40"/>
      <c r="OUZ56" s="40"/>
      <c r="OVA56" s="40"/>
      <c r="OVB56" s="40"/>
      <c r="OVC56" s="40"/>
      <c r="OVD56" s="40"/>
      <c r="OVE56" s="40"/>
      <c r="OVF56" s="40"/>
      <c r="OVG56" s="40"/>
      <c r="OVH56" s="40"/>
      <c r="OVI56" s="40"/>
      <c r="OVJ56" s="40"/>
      <c r="OVK56" s="40"/>
      <c r="OVL56" s="40"/>
      <c r="OVM56" s="40"/>
      <c r="OVN56" s="40"/>
      <c r="OVO56" s="40"/>
      <c r="OVP56" s="40"/>
      <c r="OVQ56" s="40"/>
      <c r="OVR56" s="40"/>
      <c r="OVS56" s="40"/>
      <c r="OVT56" s="40"/>
      <c r="OVU56" s="40"/>
      <c r="OVV56" s="40"/>
      <c r="OVW56" s="40"/>
      <c r="OVX56" s="40"/>
      <c r="OVY56" s="40"/>
      <c r="OVZ56" s="40"/>
      <c r="OWA56" s="40"/>
      <c r="OWB56" s="40"/>
      <c r="OWC56" s="40"/>
      <c r="OWD56" s="40"/>
      <c r="OWE56" s="40"/>
      <c r="OWF56" s="40"/>
      <c r="OWG56" s="40"/>
      <c r="OWH56" s="40"/>
      <c r="OWI56" s="40"/>
      <c r="OWJ56" s="40"/>
      <c r="OWK56" s="40"/>
      <c r="OWL56" s="40"/>
      <c r="OWM56" s="40"/>
      <c r="OWN56" s="40"/>
      <c r="OWO56" s="40"/>
      <c r="OWP56" s="40"/>
      <c r="OWQ56" s="40"/>
      <c r="OWR56" s="40"/>
      <c r="OWS56" s="40"/>
      <c r="OWT56" s="40"/>
      <c r="OWU56" s="40"/>
      <c r="OWV56" s="40"/>
      <c r="OWW56" s="40"/>
      <c r="OWX56" s="40"/>
      <c r="OWY56" s="40"/>
      <c r="OWZ56" s="40"/>
      <c r="OXA56" s="40"/>
      <c r="OXB56" s="40"/>
      <c r="OXC56" s="40"/>
      <c r="OXD56" s="40"/>
      <c r="OXE56" s="40"/>
      <c r="OXF56" s="40"/>
      <c r="OXG56" s="40"/>
      <c r="OXH56" s="40"/>
      <c r="OXI56" s="40"/>
      <c r="OXJ56" s="40"/>
      <c r="OXK56" s="40"/>
      <c r="OXL56" s="40"/>
      <c r="OXM56" s="40"/>
      <c r="OXN56" s="40"/>
      <c r="OXO56" s="40"/>
      <c r="OXP56" s="40"/>
      <c r="OXQ56" s="40"/>
      <c r="OXR56" s="40"/>
      <c r="OXS56" s="40"/>
      <c r="OXT56" s="40"/>
      <c r="OXU56" s="40"/>
      <c r="OXV56" s="40"/>
      <c r="OXW56" s="40"/>
      <c r="OXX56" s="40"/>
      <c r="OXY56" s="40"/>
      <c r="OXZ56" s="40"/>
      <c r="OYA56" s="40"/>
      <c r="OYB56" s="40"/>
      <c r="OYC56" s="40"/>
      <c r="OYD56" s="40"/>
      <c r="OYE56" s="40"/>
      <c r="OYF56" s="40"/>
      <c r="OYG56" s="40"/>
      <c r="OYH56" s="40"/>
      <c r="OYI56" s="40"/>
      <c r="OYJ56" s="40"/>
      <c r="OYK56" s="40"/>
      <c r="OYL56" s="40"/>
      <c r="OYM56" s="40"/>
      <c r="OYN56" s="40"/>
      <c r="OYO56" s="40"/>
      <c r="OYP56" s="40"/>
      <c r="OYQ56" s="40"/>
      <c r="OYR56" s="40"/>
      <c r="OYS56" s="40"/>
      <c r="OYT56" s="40"/>
      <c r="OYU56" s="40"/>
      <c r="OYV56" s="40"/>
      <c r="OYW56" s="40"/>
      <c r="OYX56" s="40"/>
      <c r="OYY56" s="40"/>
      <c r="OYZ56" s="40"/>
      <c r="OZA56" s="40"/>
      <c r="OZB56" s="40"/>
      <c r="OZC56" s="40"/>
      <c r="OZD56" s="40"/>
      <c r="OZE56" s="40"/>
      <c r="OZF56" s="40"/>
      <c r="OZG56" s="40"/>
      <c r="OZH56" s="40"/>
      <c r="OZI56" s="40"/>
      <c r="OZJ56" s="40"/>
      <c r="OZK56" s="40"/>
      <c r="OZL56" s="40"/>
      <c r="OZM56" s="40"/>
      <c r="OZN56" s="40"/>
      <c r="OZO56" s="40"/>
      <c r="OZP56" s="40"/>
      <c r="OZQ56" s="40"/>
      <c r="OZR56" s="40"/>
      <c r="OZS56" s="40"/>
      <c r="OZT56" s="40"/>
      <c r="OZU56" s="40"/>
      <c r="OZV56" s="40"/>
      <c r="OZW56" s="40"/>
      <c r="OZX56" s="40"/>
      <c r="OZY56" s="40"/>
      <c r="OZZ56" s="40"/>
      <c r="PAA56" s="40"/>
      <c r="PAB56" s="40"/>
      <c r="PAC56" s="40"/>
      <c r="PAD56" s="40"/>
      <c r="PAE56" s="40"/>
      <c r="PAF56" s="40"/>
      <c r="PAG56" s="40"/>
      <c r="PAH56" s="40"/>
      <c r="PAI56" s="40"/>
      <c r="PAJ56" s="40"/>
      <c r="PAK56" s="40"/>
      <c r="PAL56" s="40"/>
      <c r="PAM56" s="40"/>
      <c r="PAN56" s="40"/>
      <c r="PAO56" s="40"/>
      <c r="PAP56" s="40"/>
      <c r="PAQ56" s="40"/>
      <c r="PAR56" s="40"/>
      <c r="PAS56" s="40"/>
      <c r="PAT56" s="40"/>
      <c r="PAU56" s="40"/>
      <c r="PAV56" s="40"/>
      <c r="PAW56" s="40"/>
      <c r="PAX56" s="40"/>
      <c r="PAY56" s="40"/>
      <c r="PAZ56" s="40"/>
      <c r="PBA56" s="40"/>
      <c r="PBB56" s="40"/>
      <c r="PBC56" s="40"/>
      <c r="PBD56" s="40"/>
      <c r="PBE56" s="40"/>
      <c r="PBF56" s="40"/>
      <c r="PBG56" s="40"/>
      <c r="PBH56" s="40"/>
      <c r="PBI56" s="40"/>
      <c r="PBJ56" s="40"/>
      <c r="PBK56" s="40"/>
      <c r="PBL56" s="40"/>
      <c r="PBM56" s="40"/>
      <c r="PBN56" s="40"/>
      <c r="PBO56" s="40"/>
      <c r="PBP56" s="40"/>
      <c r="PBQ56" s="40"/>
      <c r="PBR56" s="40"/>
      <c r="PBS56" s="40"/>
      <c r="PBT56" s="40"/>
      <c r="PBU56" s="40"/>
      <c r="PBV56" s="40"/>
      <c r="PBW56" s="40"/>
      <c r="PBX56" s="40"/>
      <c r="PBY56" s="40"/>
      <c r="PBZ56" s="40"/>
      <c r="PCA56" s="40"/>
      <c r="PCB56" s="40"/>
      <c r="PCC56" s="40"/>
      <c r="PCD56" s="40"/>
      <c r="PCE56" s="40"/>
      <c r="PCF56" s="40"/>
      <c r="PCG56" s="40"/>
      <c r="PCH56" s="40"/>
      <c r="PCI56" s="40"/>
      <c r="PCJ56" s="40"/>
      <c r="PCK56" s="40"/>
      <c r="PCL56" s="40"/>
      <c r="PCM56" s="40"/>
      <c r="PCN56" s="40"/>
      <c r="PCO56" s="40"/>
      <c r="PCP56" s="40"/>
      <c r="PCQ56" s="40"/>
      <c r="PCR56" s="40"/>
      <c r="PCS56" s="40"/>
      <c r="PCT56" s="40"/>
      <c r="PCU56" s="40"/>
      <c r="PCV56" s="40"/>
      <c r="PCW56" s="40"/>
      <c r="PCX56" s="40"/>
      <c r="PCY56" s="40"/>
      <c r="PCZ56" s="40"/>
      <c r="PDA56" s="40"/>
      <c r="PDB56" s="40"/>
      <c r="PDC56" s="40"/>
      <c r="PDD56" s="40"/>
      <c r="PDE56" s="40"/>
      <c r="PDF56" s="40"/>
      <c r="PDG56" s="40"/>
      <c r="PDH56" s="40"/>
      <c r="PDI56" s="40"/>
      <c r="PDJ56" s="40"/>
      <c r="PDK56" s="40"/>
      <c r="PDL56" s="40"/>
      <c r="PDM56" s="40"/>
      <c r="PDN56" s="40"/>
      <c r="PDO56" s="40"/>
      <c r="PDP56" s="40"/>
      <c r="PDQ56" s="40"/>
      <c r="PDR56" s="40"/>
      <c r="PDS56" s="40"/>
      <c r="PDT56" s="40"/>
      <c r="PDU56" s="40"/>
      <c r="PDV56" s="40"/>
      <c r="PDW56" s="40"/>
      <c r="PDX56" s="40"/>
      <c r="PDY56" s="40"/>
      <c r="PDZ56" s="40"/>
      <c r="PEA56" s="40"/>
      <c r="PEB56" s="40"/>
      <c r="PEC56" s="40"/>
      <c r="PED56" s="40"/>
      <c r="PEE56" s="40"/>
      <c r="PEF56" s="40"/>
      <c r="PEG56" s="40"/>
      <c r="PEH56" s="40"/>
      <c r="PEI56" s="40"/>
      <c r="PEJ56" s="40"/>
      <c r="PEK56" s="40"/>
      <c r="PEL56" s="40"/>
      <c r="PEM56" s="40"/>
      <c r="PEN56" s="40"/>
      <c r="PEO56" s="40"/>
      <c r="PEP56" s="40"/>
      <c r="PEQ56" s="40"/>
      <c r="PER56" s="40"/>
      <c r="PES56" s="40"/>
      <c r="PET56" s="40"/>
      <c r="PEU56" s="40"/>
      <c r="PEV56" s="40"/>
      <c r="PEW56" s="40"/>
      <c r="PEX56" s="40"/>
      <c r="PEY56" s="40"/>
      <c r="PEZ56" s="40"/>
      <c r="PFA56" s="40"/>
      <c r="PFB56" s="40"/>
      <c r="PFC56" s="40"/>
      <c r="PFD56" s="40"/>
      <c r="PFE56" s="40"/>
      <c r="PFF56" s="40"/>
      <c r="PFG56" s="40"/>
      <c r="PFH56" s="40"/>
      <c r="PFI56" s="40"/>
      <c r="PFJ56" s="40"/>
      <c r="PFK56" s="40"/>
      <c r="PFL56" s="40"/>
      <c r="PFM56" s="40"/>
      <c r="PFN56" s="40"/>
      <c r="PFO56" s="40"/>
      <c r="PFP56" s="40"/>
      <c r="PFQ56" s="40"/>
      <c r="PFR56" s="40"/>
      <c r="PFS56" s="40"/>
      <c r="PFT56" s="40"/>
      <c r="PFU56" s="40"/>
      <c r="PFV56" s="40"/>
      <c r="PFW56" s="40"/>
      <c r="PFX56" s="40"/>
      <c r="PFY56" s="40"/>
      <c r="PFZ56" s="40"/>
      <c r="PGA56" s="40"/>
      <c r="PGB56" s="40"/>
      <c r="PGC56" s="40"/>
      <c r="PGD56" s="40"/>
      <c r="PGE56" s="40"/>
      <c r="PGF56" s="40"/>
      <c r="PGG56" s="40"/>
      <c r="PGH56" s="40"/>
      <c r="PGI56" s="40"/>
      <c r="PGJ56" s="40"/>
      <c r="PGK56" s="40"/>
      <c r="PGL56" s="40"/>
      <c r="PGM56" s="40"/>
      <c r="PGN56" s="40"/>
      <c r="PGO56" s="40"/>
      <c r="PGP56" s="40"/>
      <c r="PGQ56" s="40"/>
      <c r="PGR56" s="40"/>
      <c r="PGS56" s="40"/>
      <c r="PGT56" s="40"/>
      <c r="PGU56" s="40"/>
      <c r="PGV56" s="40"/>
      <c r="PGW56" s="40"/>
      <c r="PGX56" s="40"/>
      <c r="PGY56" s="40"/>
      <c r="PGZ56" s="40"/>
      <c r="PHA56" s="40"/>
      <c r="PHB56" s="40"/>
      <c r="PHC56" s="40"/>
      <c r="PHD56" s="40"/>
      <c r="PHE56" s="40"/>
      <c r="PHF56" s="40"/>
      <c r="PHG56" s="40"/>
      <c r="PHH56" s="40"/>
      <c r="PHI56" s="40"/>
      <c r="PHJ56" s="40"/>
      <c r="PHK56" s="40"/>
      <c r="PHL56" s="40"/>
      <c r="PHM56" s="40"/>
      <c r="PHN56" s="40"/>
      <c r="PHO56" s="40"/>
      <c r="PHP56" s="40"/>
      <c r="PHQ56" s="40"/>
      <c r="PHR56" s="40"/>
      <c r="PHS56" s="40"/>
      <c r="PHT56" s="40"/>
      <c r="PHU56" s="40"/>
      <c r="PHV56" s="40"/>
      <c r="PHW56" s="40"/>
      <c r="PHX56" s="40"/>
      <c r="PHY56" s="40"/>
      <c r="PHZ56" s="40"/>
      <c r="PIA56" s="40"/>
      <c r="PIB56" s="40"/>
      <c r="PIC56" s="40"/>
      <c r="PID56" s="40"/>
      <c r="PIE56" s="40"/>
      <c r="PIF56" s="40"/>
      <c r="PIG56" s="40"/>
      <c r="PIH56" s="40"/>
      <c r="PII56" s="40"/>
      <c r="PIJ56" s="40"/>
      <c r="PIK56" s="40"/>
      <c r="PIL56" s="40"/>
      <c r="PIM56" s="40"/>
      <c r="PIN56" s="40"/>
      <c r="PIO56" s="40"/>
      <c r="PIP56" s="40"/>
      <c r="PIQ56" s="40"/>
      <c r="PIR56" s="40"/>
      <c r="PIS56" s="40"/>
      <c r="PIT56" s="40"/>
      <c r="PIU56" s="40"/>
      <c r="PIV56" s="40"/>
      <c r="PIW56" s="40"/>
      <c r="PIX56" s="40"/>
      <c r="PIY56" s="40"/>
      <c r="PIZ56" s="40"/>
      <c r="PJA56" s="40"/>
      <c r="PJB56" s="40"/>
      <c r="PJC56" s="40"/>
      <c r="PJD56" s="40"/>
      <c r="PJE56" s="40"/>
      <c r="PJF56" s="40"/>
      <c r="PJG56" s="40"/>
      <c r="PJH56" s="40"/>
      <c r="PJI56" s="40"/>
      <c r="PJJ56" s="40"/>
      <c r="PJK56" s="40"/>
      <c r="PJL56" s="40"/>
      <c r="PJM56" s="40"/>
      <c r="PJN56" s="40"/>
      <c r="PJO56" s="40"/>
      <c r="PJP56" s="40"/>
      <c r="PJQ56" s="40"/>
      <c r="PJR56" s="40"/>
      <c r="PJS56" s="40"/>
      <c r="PJT56" s="40"/>
      <c r="PJU56" s="40"/>
      <c r="PJV56" s="40"/>
      <c r="PJW56" s="40"/>
      <c r="PJX56" s="40"/>
      <c r="PJY56" s="40"/>
      <c r="PJZ56" s="40"/>
      <c r="PKA56" s="40"/>
      <c r="PKB56" s="40"/>
      <c r="PKC56" s="40"/>
      <c r="PKD56" s="40"/>
      <c r="PKE56" s="40"/>
      <c r="PKF56" s="40"/>
      <c r="PKG56" s="40"/>
      <c r="PKH56" s="40"/>
      <c r="PKI56" s="40"/>
      <c r="PKJ56" s="40"/>
      <c r="PKK56" s="40"/>
      <c r="PKL56" s="40"/>
      <c r="PKM56" s="40"/>
      <c r="PKN56" s="40"/>
      <c r="PKO56" s="40"/>
      <c r="PKP56" s="40"/>
      <c r="PKQ56" s="40"/>
      <c r="PKR56" s="40"/>
      <c r="PKS56" s="40"/>
      <c r="PKT56" s="40"/>
      <c r="PKU56" s="40"/>
      <c r="PKV56" s="40"/>
      <c r="PKW56" s="40"/>
      <c r="PKX56" s="40"/>
      <c r="PKY56" s="40"/>
      <c r="PKZ56" s="40"/>
      <c r="PLA56" s="40"/>
      <c r="PLB56" s="40"/>
      <c r="PLC56" s="40"/>
      <c r="PLD56" s="40"/>
      <c r="PLE56" s="40"/>
      <c r="PLF56" s="40"/>
      <c r="PLG56" s="40"/>
      <c r="PLH56" s="40"/>
      <c r="PLI56" s="40"/>
      <c r="PLJ56" s="40"/>
      <c r="PLK56" s="40"/>
      <c r="PLL56" s="40"/>
      <c r="PLM56" s="40"/>
      <c r="PLN56" s="40"/>
      <c r="PLO56" s="40"/>
      <c r="PLP56" s="40"/>
      <c r="PLQ56" s="40"/>
      <c r="PLR56" s="40"/>
      <c r="PLS56" s="40"/>
      <c r="PLT56" s="40"/>
      <c r="PLU56" s="40"/>
      <c r="PLV56" s="40"/>
      <c r="PLW56" s="40"/>
      <c r="PLX56" s="40"/>
      <c r="PLY56" s="40"/>
      <c r="PLZ56" s="40"/>
      <c r="PMA56" s="40"/>
      <c r="PMB56" s="40"/>
      <c r="PMC56" s="40"/>
      <c r="PMD56" s="40"/>
      <c r="PME56" s="40"/>
      <c r="PMF56" s="40"/>
      <c r="PMG56" s="40"/>
      <c r="PMH56" s="40"/>
      <c r="PMI56" s="40"/>
      <c r="PMJ56" s="40"/>
      <c r="PMK56" s="40"/>
      <c r="PML56" s="40"/>
      <c r="PMM56" s="40"/>
      <c r="PMN56" s="40"/>
      <c r="PMO56" s="40"/>
      <c r="PMP56" s="40"/>
      <c r="PMQ56" s="40"/>
      <c r="PMR56" s="40"/>
      <c r="PMS56" s="40"/>
      <c r="PMT56" s="40"/>
      <c r="PMU56" s="40"/>
      <c r="PMV56" s="40"/>
      <c r="PMW56" s="40"/>
      <c r="PMX56" s="40"/>
      <c r="PMY56" s="40"/>
      <c r="PMZ56" s="40"/>
      <c r="PNA56" s="40"/>
      <c r="PNB56" s="40"/>
      <c r="PNC56" s="40"/>
      <c r="PND56" s="40"/>
      <c r="PNE56" s="40"/>
      <c r="PNF56" s="40"/>
      <c r="PNG56" s="40"/>
      <c r="PNH56" s="40"/>
      <c r="PNI56" s="40"/>
      <c r="PNJ56" s="40"/>
      <c r="PNK56" s="40"/>
      <c r="PNL56" s="40"/>
      <c r="PNM56" s="40"/>
      <c r="PNN56" s="40"/>
      <c r="PNO56" s="40"/>
      <c r="PNP56" s="40"/>
      <c r="PNQ56" s="40"/>
      <c r="PNR56" s="40"/>
      <c r="PNS56" s="40"/>
      <c r="PNT56" s="40"/>
      <c r="PNU56" s="40"/>
      <c r="PNV56" s="40"/>
      <c r="PNW56" s="40"/>
      <c r="PNX56" s="40"/>
      <c r="PNY56" s="40"/>
      <c r="PNZ56" s="40"/>
      <c r="POA56" s="40"/>
      <c r="POB56" s="40"/>
      <c r="POC56" s="40"/>
      <c r="POD56" s="40"/>
      <c r="POE56" s="40"/>
      <c r="POF56" s="40"/>
      <c r="POG56" s="40"/>
      <c r="POH56" s="40"/>
      <c r="POI56" s="40"/>
      <c r="POJ56" s="40"/>
      <c r="POK56" s="40"/>
      <c r="POL56" s="40"/>
      <c r="POM56" s="40"/>
      <c r="PON56" s="40"/>
      <c r="POO56" s="40"/>
      <c r="POP56" s="40"/>
      <c r="POQ56" s="40"/>
      <c r="POR56" s="40"/>
      <c r="POS56" s="40"/>
      <c r="POT56" s="40"/>
      <c r="POU56" s="40"/>
      <c r="POV56" s="40"/>
      <c r="POW56" s="40"/>
      <c r="POX56" s="40"/>
      <c r="POY56" s="40"/>
      <c r="POZ56" s="40"/>
      <c r="PPA56" s="40"/>
      <c r="PPB56" s="40"/>
      <c r="PPC56" s="40"/>
      <c r="PPD56" s="40"/>
      <c r="PPE56" s="40"/>
      <c r="PPF56" s="40"/>
      <c r="PPG56" s="40"/>
      <c r="PPH56" s="40"/>
      <c r="PPI56" s="40"/>
      <c r="PPJ56" s="40"/>
      <c r="PPK56" s="40"/>
      <c r="PPL56" s="40"/>
      <c r="PPM56" s="40"/>
      <c r="PPN56" s="40"/>
      <c r="PPO56" s="40"/>
      <c r="PPP56" s="40"/>
      <c r="PPQ56" s="40"/>
      <c r="PPR56" s="40"/>
      <c r="PPS56" s="40"/>
      <c r="PPT56" s="40"/>
      <c r="PPU56" s="40"/>
      <c r="PPV56" s="40"/>
      <c r="PPW56" s="40"/>
      <c r="PPX56" s="40"/>
      <c r="PPY56" s="40"/>
      <c r="PPZ56" s="40"/>
      <c r="PQA56" s="40"/>
      <c r="PQB56" s="40"/>
      <c r="PQC56" s="40"/>
      <c r="PQD56" s="40"/>
      <c r="PQE56" s="40"/>
      <c r="PQF56" s="40"/>
      <c r="PQG56" s="40"/>
      <c r="PQH56" s="40"/>
      <c r="PQI56" s="40"/>
      <c r="PQJ56" s="40"/>
      <c r="PQK56" s="40"/>
      <c r="PQL56" s="40"/>
      <c r="PQM56" s="40"/>
      <c r="PQN56" s="40"/>
      <c r="PQO56" s="40"/>
      <c r="PQP56" s="40"/>
      <c r="PQQ56" s="40"/>
      <c r="PQR56" s="40"/>
      <c r="PQS56" s="40"/>
      <c r="PQT56" s="40"/>
      <c r="PQU56" s="40"/>
      <c r="PQV56" s="40"/>
      <c r="PQW56" s="40"/>
      <c r="PQX56" s="40"/>
      <c r="PQY56" s="40"/>
      <c r="PQZ56" s="40"/>
      <c r="PRA56" s="40"/>
      <c r="PRB56" s="40"/>
      <c r="PRC56" s="40"/>
      <c r="PRD56" s="40"/>
      <c r="PRE56" s="40"/>
      <c r="PRF56" s="40"/>
      <c r="PRG56" s="40"/>
      <c r="PRH56" s="40"/>
      <c r="PRI56" s="40"/>
      <c r="PRJ56" s="40"/>
      <c r="PRK56" s="40"/>
      <c r="PRL56" s="40"/>
      <c r="PRM56" s="40"/>
      <c r="PRN56" s="40"/>
      <c r="PRO56" s="40"/>
      <c r="PRP56" s="40"/>
      <c r="PRQ56" s="40"/>
      <c r="PRR56" s="40"/>
      <c r="PRS56" s="40"/>
      <c r="PRT56" s="40"/>
      <c r="PRU56" s="40"/>
      <c r="PRV56" s="40"/>
      <c r="PRW56" s="40"/>
      <c r="PRX56" s="40"/>
      <c r="PRY56" s="40"/>
      <c r="PRZ56" s="40"/>
      <c r="PSA56" s="40"/>
      <c r="PSB56" s="40"/>
      <c r="PSC56" s="40"/>
      <c r="PSD56" s="40"/>
      <c r="PSE56" s="40"/>
      <c r="PSF56" s="40"/>
      <c r="PSG56" s="40"/>
      <c r="PSH56" s="40"/>
      <c r="PSI56" s="40"/>
      <c r="PSJ56" s="40"/>
      <c r="PSK56" s="40"/>
      <c r="PSL56" s="40"/>
      <c r="PSM56" s="40"/>
      <c r="PSN56" s="40"/>
      <c r="PSO56" s="40"/>
      <c r="PSP56" s="40"/>
      <c r="PSQ56" s="40"/>
      <c r="PSR56" s="40"/>
      <c r="PSS56" s="40"/>
      <c r="PST56" s="40"/>
      <c r="PSU56" s="40"/>
      <c r="PSV56" s="40"/>
      <c r="PSW56" s="40"/>
      <c r="PSX56" s="40"/>
      <c r="PSY56" s="40"/>
      <c r="PSZ56" s="40"/>
      <c r="PTA56" s="40"/>
      <c r="PTB56" s="40"/>
      <c r="PTC56" s="40"/>
      <c r="PTD56" s="40"/>
      <c r="PTE56" s="40"/>
      <c r="PTF56" s="40"/>
      <c r="PTG56" s="40"/>
      <c r="PTH56" s="40"/>
      <c r="PTI56" s="40"/>
      <c r="PTJ56" s="40"/>
      <c r="PTK56" s="40"/>
      <c r="PTL56" s="40"/>
      <c r="PTM56" s="40"/>
      <c r="PTN56" s="40"/>
      <c r="PTO56" s="40"/>
      <c r="PTP56" s="40"/>
      <c r="PTQ56" s="40"/>
      <c r="PTR56" s="40"/>
      <c r="PTS56" s="40"/>
      <c r="PTT56" s="40"/>
      <c r="PTU56" s="40"/>
      <c r="PTV56" s="40"/>
      <c r="PTW56" s="40"/>
      <c r="PTX56" s="40"/>
      <c r="PTY56" s="40"/>
      <c r="PTZ56" s="40"/>
      <c r="PUA56" s="40"/>
      <c r="PUB56" s="40"/>
      <c r="PUC56" s="40"/>
      <c r="PUD56" s="40"/>
      <c r="PUE56" s="40"/>
      <c r="PUF56" s="40"/>
      <c r="PUG56" s="40"/>
      <c r="PUH56" s="40"/>
      <c r="PUI56" s="40"/>
      <c r="PUJ56" s="40"/>
      <c r="PUK56" s="40"/>
      <c r="PUL56" s="40"/>
      <c r="PUM56" s="40"/>
      <c r="PUN56" s="40"/>
      <c r="PUO56" s="40"/>
      <c r="PUP56" s="40"/>
      <c r="PUQ56" s="40"/>
      <c r="PUR56" s="40"/>
      <c r="PUS56" s="40"/>
      <c r="PUT56" s="40"/>
      <c r="PUU56" s="40"/>
      <c r="PUV56" s="40"/>
      <c r="PUW56" s="40"/>
      <c r="PUX56" s="40"/>
      <c r="PUY56" s="40"/>
      <c r="PUZ56" s="40"/>
      <c r="PVA56" s="40"/>
      <c r="PVB56" s="40"/>
      <c r="PVC56" s="40"/>
      <c r="PVD56" s="40"/>
      <c r="PVE56" s="40"/>
      <c r="PVF56" s="40"/>
      <c r="PVG56" s="40"/>
      <c r="PVH56" s="40"/>
      <c r="PVI56" s="40"/>
      <c r="PVJ56" s="40"/>
      <c r="PVK56" s="40"/>
      <c r="PVL56" s="40"/>
      <c r="PVM56" s="40"/>
      <c r="PVN56" s="40"/>
      <c r="PVO56" s="40"/>
      <c r="PVP56" s="40"/>
      <c r="PVQ56" s="40"/>
      <c r="PVR56" s="40"/>
      <c r="PVS56" s="40"/>
      <c r="PVT56" s="40"/>
      <c r="PVU56" s="40"/>
      <c r="PVV56" s="40"/>
      <c r="PVW56" s="40"/>
      <c r="PVX56" s="40"/>
      <c r="PVY56" s="40"/>
      <c r="PVZ56" s="40"/>
      <c r="PWA56" s="40"/>
      <c r="PWB56" s="40"/>
      <c r="PWC56" s="40"/>
      <c r="PWD56" s="40"/>
      <c r="PWE56" s="40"/>
      <c r="PWF56" s="40"/>
      <c r="PWG56" s="40"/>
      <c r="PWH56" s="40"/>
      <c r="PWI56" s="40"/>
      <c r="PWJ56" s="40"/>
      <c r="PWK56" s="40"/>
      <c r="PWL56" s="40"/>
      <c r="PWM56" s="40"/>
      <c r="PWN56" s="40"/>
      <c r="PWO56" s="40"/>
      <c r="PWP56" s="40"/>
      <c r="PWQ56" s="40"/>
      <c r="PWR56" s="40"/>
      <c r="PWS56" s="40"/>
      <c r="PWT56" s="40"/>
      <c r="PWU56" s="40"/>
      <c r="PWV56" s="40"/>
      <c r="PWW56" s="40"/>
      <c r="PWX56" s="40"/>
      <c r="PWY56" s="40"/>
      <c r="PWZ56" s="40"/>
      <c r="PXA56" s="40"/>
      <c r="PXB56" s="40"/>
      <c r="PXC56" s="40"/>
      <c r="PXD56" s="40"/>
      <c r="PXE56" s="40"/>
      <c r="PXF56" s="40"/>
      <c r="PXG56" s="40"/>
      <c r="PXH56" s="40"/>
      <c r="PXI56" s="40"/>
      <c r="PXJ56" s="40"/>
      <c r="PXK56" s="40"/>
      <c r="PXL56" s="40"/>
      <c r="PXM56" s="40"/>
      <c r="PXN56" s="40"/>
      <c r="PXO56" s="40"/>
      <c r="PXP56" s="40"/>
      <c r="PXQ56" s="40"/>
      <c r="PXR56" s="40"/>
      <c r="PXS56" s="40"/>
      <c r="PXT56" s="40"/>
      <c r="PXU56" s="40"/>
      <c r="PXV56" s="40"/>
      <c r="PXW56" s="40"/>
      <c r="PXX56" s="40"/>
      <c r="PXY56" s="40"/>
      <c r="PXZ56" s="40"/>
      <c r="PYA56" s="40"/>
      <c r="PYB56" s="40"/>
      <c r="PYC56" s="40"/>
      <c r="PYD56" s="40"/>
      <c r="PYE56" s="40"/>
      <c r="PYF56" s="40"/>
      <c r="PYG56" s="40"/>
      <c r="PYH56" s="40"/>
      <c r="PYI56" s="40"/>
      <c r="PYJ56" s="40"/>
      <c r="PYK56" s="40"/>
      <c r="PYL56" s="40"/>
      <c r="PYM56" s="40"/>
      <c r="PYN56" s="40"/>
      <c r="PYO56" s="40"/>
      <c r="PYP56" s="40"/>
      <c r="PYQ56" s="40"/>
      <c r="PYR56" s="40"/>
      <c r="PYS56" s="40"/>
      <c r="PYT56" s="40"/>
      <c r="PYU56" s="40"/>
      <c r="PYV56" s="40"/>
      <c r="PYW56" s="40"/>
      <c r="PYX56" s="40"/>
      <c r="PYY56" s="40"/>
      <c r="PYZ56" s="40"/>
      <c r="PZA56" s="40"/>
      <c r="PZB56" s="40"/>
      <c r="PZC56" s="40"/>
      <c r="PZD56" s="40"/>
      <c r="PZE56" s="40"/>
      <c r="PZF56" s="40"/>
      <c r="PZG56" s="40"/>
      <c r="PZH56" s="40"/>
      <c r="PZI56" s="40"/>
      <c r="PZJ56" s="40"/>
      <c r="PZK56" s="40"/>
      <c r="PZL56" s="40"/>
      <c r="PZM56" s="40"/>
      <c r="PZN56" s="40"/>
      <c r="PZO56" s="40"/>
      <c r="PZP56" s="40"/>
      <c r="PZQ56" s="40"/>
      <c r="PZR56" s="40"/>
      <c r="PZS56" s="40"/>
      <c r="PZT56" s="40"/>
      <c r="PZU56" s="40"/>
      <c r="PZV56" s="40"/>
      <c r="PZW56" s="40"/>
      <c r="PZX56" s="40"/>
      <c r="PZY56" s="40"/>
      <c r="PZZ56" s="40"/>
      <c r="QAA56" s="40"/>
      <c r="QAB56" s="40"/>
      <c r="QAC56" s="40"/>
      <c r="QAD56" s="40"/>
      <c r="QAE56" s="40"/>
      <c r="QAF56" s="40"/>
      <c r="QAG56" s="40"/>
      <c r="QAH56" s="40"/>
      <c r="QAI56" s="40"/>
      <c r="QAJ56" s="40"/>
      <c r="QAK56" s="40"/>
      <c r="QAL56" s="40"/>
      <c r="QAM56" s="40"/>
      <c r="QAN56" s="40"/>
      <c r="QAO56" s="40"/>
      <c r="QAP56" s="40"/>
      <c r="QAQ56" s="40"/>
      <c r="QAR56" s="40"/>
      <c r="QAS56" s="40"/>
      <c r="QAT56" s="40"/>
      <c r="QAU56" s="40"/>
      <c r="QAV56" s="40"/>
      <c r="QAW56" s="40"/>
      <c r="QAX56" s="40"/>
      <c r="QAY56" s="40"/>
      <c r="QAZ56" s="40"/>
      <c r="QBA56" s="40"/>
      <c r="QBB56" s="40"/>
      <c r="QBC56" s="40"/>
      <c r="QBD56" s="40"/>
      <c r="QBE56" s="40"/>
      <c r="QBF56" s="40"/>
      <c r="QBG56" s="40"/>
      <c r="QBH56" s="40"/>
      <c r="QBI56" s="40"/>
      <c r="QBJ56" s="40"/>
      <c r="QBK56" s="40"/>
      <c r="QBL56" s="40"/>
      <c r="QBM56" s="40"/>
      <c r="QBN56" s="40"/>
      <c r="QBO56" s="40"/>
      <c r="QBP56" s="40"/>
      <c r="QBQ56" s="40"/>
      <c r="QBR56" s="40"/>
      <c r="QBS56" s="40"/>
      <c r="QBT56" s="40"/>
      <c r="QBU56" s="40"/>
      <c r="QBV56" s="40"/>
      <c r="QBW56" s="40"/>
      <c r="QBX56" s="40"/>
      <c r="QBY56" s="40"/>
      <c r="QBZ56" s="40"/>
      <c r="QCA56" s="40"/>
      <c r="QCB56" s="40"/>
      <c r="QCC56" s="40"/>
      <c r="QCD56" s="40"/>
      <c r="QCE56" s="40"/>
      <c r="QCF56" s="40"/>
      <c r="QCG56" s="40"/>
      <c r="QCH56" s="40"/>
      <c r="QCI56" s="40"/>
      <c r="QCJ56" s="40"/>
      <c r="QCK56" s="40"/>
      <c r="QCL56" s="40"/>
      <c r="QCM56" s="40"/>
      <c r="QCN56" s="40"/>
      <c r="QCO56" s="40"/>
      <c r="QCP56" s="40"/>
      <c r="QCQ56" s="40"/>
      <c r="QCR56" s="40"/>
      <c r="QCS56" s="40"/>
      <c r="QCT56" s="40"/>
      <c r="QCU56" s="40"/>
      <c r="QCV56" s="40"/>
      <c r="QCW56" s="40"/>
      <c r="QCX56" s="40"/>
      <c r="QCY56" s="40"/>
      <c r="QCZ56" s="40"/>
      <c r="QDA56" s="40"/>
      <c r="QDB56" s="40"/>
      <c r="QDC56" s="40"/>
      <c r="QDD56" s="40"/>
      <c r="QDE56" s="40"/>
      <c r="QDF56" s="40"/>
      <c r="QDG56" s="40"/>
      <c r="QDH56" s="40"/>
      <c r="QDI56" s="40"/>
      <c r="QDJ56" s="40"/>
      <c r="QDK56" s="40"/>
      <c r="QDL56" s="40"/>
      <c r="QDM56" s="40"/>
      <c r="QDN56" s="40"/>
      <c r="QDO56" s="40"/>
      <c r="QDP56" s="40"/>
      <c r="QDQ56" s="40"/>
      <c r="QDR56" s="40"/>
      <c r="QDS56" s="40"/>
      <c r="QDT56" s="40"/>
      <c r="QDU56" s="40"/>
      <c r="QDV56" s="40"/>
      <c r="QDW56" s="40"/>
      <c r="QDX56" s="40"/>
      <c r="QDY56" s="40"/>
      <c r="QDZ56" s="40"/>
      <c r="QEA56" s="40"/>
      <c r="QEB56" s="40"/>
      <c r="QEC56" s="40"/>
      <c r="QED56" s="40"/>
      <c r="QEE56" s="40"/>
      <c r="QEF56" s="40"/>
      <c r="QEG56" s="40"/>
      <c r="QEH56" s="40"/>
      <c r="QEI56" s="40"/>
      <c r="QEJ56" s="40"/>
      <c r="QEK56" s="40"/>
      <c r="QEL56" s="40"/>
      <c r="QEM56" s="40"/>
      <c r="QEN56" s="40"/>
      <c r="QEO56" s="40"/>
      <c r="QEP56" s="40"/>
      <c r="QEQ56" s="40"/>
      <c r="QER56" s="40"/>
      <c r="QES56" s="40"/>
      <c r="QET56" s="40"/>
      <c r="QEU56" s="40"/>
      <c r="QEV56" s="40"/>
      <c r="QEW56" s="40"/>
      <c r="QEX56" s="40"/>
      <c r="QEY56" s="40"/>
      <c r="QEZ56" s="40"/>
      <c r="QFA56" s="40"/>
      <c r="QFB56" s="40"/>
      <c r="QFC56" s="40"/>
      <c r="QFD56" s="40"/>
      <c r="QFE56" s="40"/>
      <c r="QFF56" s="40"/>
      <c r="QFG56" s="40"/>
      <c r="QFH56" s="40"/>
      <c r="QFI56" s="40"/>
      <c r="QFJ56" s="40"/>
      <c r="QFK56" s="40"/>
      <c r="QFL56" s="40"/>
      <c r="QFM56" s="40"/>
      <c r="QFN56" s="40"/>
      <c r="QFO56" s="40"/>
      <c r="QFP56" s="40"/>
      <c r="QFQ56" s="40"/>
      <c r="QFR56" s="40"/>
      <c r="QFS56" s="40"/>
      <c r="QFT56" s="40"/>
      <c r="QFU56" s="40"/>
      <c r="QFV56" s="40"/>
      <c r="QFW56" s="40"/>
      <c r="QFX56" s="40"/>
      <c r="QFY56" s="40"/>
      <c r="QFZ56" s="40"/>
      <c r="QGA56" s="40"/>
      <c r="QGB56" s="40"/>
      <c r="QGC56" s="40"/>
      <c r="QGD56" s="40"/>
      <c r="QGE56" s="40"/>
      <c r="QGF56" s="40"/>
      <c r="QGG56" s="40"/>
      <c r="QGH56" s="40"/>
      <c r="QGI56" s="40"/>
      <c r="QGJ56" s="40"/>
      <c r="QGK56" s="40"/>
      <c r="QGL56" s="40"/>
      <c r="QGM56" s="40"/>
      <c r="QGN56" s="40"/>
      <c r="QGO56" s="40"/>
      <c r="QGP56" s="40"/>
      <c r="QGQ56" s="40"/>
      <c r="QGR56" s="40"/>
      <c r="QGS56" s="40"/>
      <c r="QGT56" s="40"/>
      <c r="QGU56" s="40"/>
      <c r="QGV56" s="40"/>
      <c r="QGW56" s="40"/>
      <c r="QGX56" s="40"/>
      <c r="QGY56" s="40"/>
      <c r="QGZ56" s="40"/>
      <c r="QHA56" s="40"/>
      <c r="QHB56" s="40"/>
      <c r="QHC56" s="40"/>
      <c r="QHD56" s="40"/>
      <c r="QHE56" s="40"/>
      <c r="QHF56" s="40"/>
      <c r="QHG56" s="40"/>
      <c r="QHH56" s="40"/>
      <c r="QHI56" s="40"/>
      <c r="QHJ56" s="40"/>
      <c r="QHK56" s="40"/>
      <c r="QHL56" s="40"/>
      <c r="QHM56" s="40"/>
      <c r="QHN56" s="40"/>
      <c r="QHO56" s="40"/>
      <c r="QHP56" s="40"/>
      <c r="QHQ56" s="40"/>
      <c r="QHR56" s="40"/>
      <c r="QHS56" s="40"/>
      <c r="QHT56" s="40"/>
      <c r="QHU56" s="40"/>
      <c r="QHV56" s="40"/>
      <c r="QHW56" s="40"/>
      <c r="QHX56" s="40"/>
      <c r="QHY56" s="40"/>
      <c r="QHZ56" s="40"/>
      <c r="QIA56" s="40"/>
      <c r="QIB56" s="40"/>
      <c r="QIC56" s="40"/>
      <c r="QID56" s="40"/>
      <c r="QIE56" s="40"/>
      <c r="QIF56" s="40"/>
      <c r="QIG56" s="40"/>
      <c r="QIH56" s="40"/>
      <c r="QII56" s="40"/>
      <c r="QIJ56" s="40"/>
      <c r="QIK56" s="40"/>
      <c r="QIL56" s="40"/>
      <c r="QIM56" s="40"/>
      <c r="QIN56" s="40"/>
      <c r="QIO56" s="40"/>
      <c r="QIP56" s="40"/>
      <c r="QIQ56" s="40"/>
      <c r="QIR56" s="40"/>
      <c r="QIS56" s="40"/>
      <c r="QIT56" s="40"/>
      <c r="QIU56" s="40"/>
      <c r="QIV56" s="40"/>
      <c r="QIW56" s="40"/>
      <c r="QIX56" s="40"/>
      <c r="QIY56" s="40"/>
      <c r="QIZ56" s="40"/>
      <c r="QJA56" s="40"/>
      <c r="QJB56" s="40"/>
      <c r="QJC56" s="40"/>
      <c r="QJD56" s="40"/>
      <c r="QJE56" s="40"/>
      <c r="QJF56" s="40"/>
      <c r="QJG56" s="40"/>
      <c r="QJH56" s="40"/>
      <c r="QJI56" s="40"/>
      <c r="QJJ56" s="40"/>
      <c r="QJK56" s="40"/>
      <c r="QJL56" s="40"/>
      <c r="QJM56" s="40"/>
      <c r="QJN56" s="40"/>
      <c r="QJO56" s="40"/>
      <c r="QJP56" s="40"/>
      <c r="QJQ56" s="40"/>
      <c r="QJR56" s="40"/>
      <c r="QJS56" s="40"/>
      <c r="QJT56" s="40"/>
      <c r="QJU56" s="40"/>
      <c r="QJV56" s="40"/>
      <c r="QJW56" s="40"/>
      <c r="QJX56" s="40"/>
      <c r="QJY56" s="40"/>
      <c r="QJZ56" s="40"/>
      <c r="QKA56" s="40"/>
      <c r="QKB56" s="40"/>
      <c r="QKC56" s="40"/>
      <c r="QKD56" s="40"/>
      <c r="QKE56" s="40"/>
      <c r="QKF56" s="40"/>
      <c r="QKG56" s="40"/>
      <c r="QKH56" s="40"/>
      <c r="QKI56" s="40"/>
      <c r="QKJ56" s="40"/>
      <c r="QKK56" s="40"/>
      <c r="QKL56" s="40"/>
      <c r="QKM56" s="40"/>
      <c r="QKN56" s="40"/>
      <c r="QKO56" s="40"/>
      <c r="QKP56" s="40"/>
      <c r="QKQ56" s="40"/>
      <c r="QKR56" s="40"/>
      <c r="QKS56" s="40"/>
      <c r="QKT56" s="40"/>
      <c r="QKU56" s="40"/>
      <c r="QKV56" s="40"/>
      <c r="QKW56" s="40"/>
      <c r="QKX56" s="40"/>
      <c r="QKY56" s="40"/>
      <c r="QKZ56" s="40"/>
      <c r="QLA56" s="40"/>
      <c r="QLB56" s="40"/>
      <c r="QLC56" s="40"/>
      <c r="QLD56" s="40"/>
      <c r="QLE56" s="40"/>
      <c r="QLF56" s="40"/>
      <c r="QLG56" s="40"/>
      <c r="QLH56" s="40"/>
      <c r="QLI56" s="40"/>
      <c r="QLJ56" s="40"/>
      <c r="QLK56" s="40"/>
      <c r="QLL56" s="40"/>
      <c r="QLM56" s="40"/>
      <c r="QLN56" s="40"/>
      <c r="QLO56" s="40"/>
      <c r="QLP56" s="40"/>
      <c r="QLQ56" s="40"/>
      <c r="QLR56" s="40"/>
      <c r="QLS56" s="40"/>
      <c r="QLT56" s="40"/>
      <c r="QLU56" s="40"/>
      <c r="QLV56" s="40"/>
      <c r="QLW56" s="40"/>
      <c r="QLX56" s="40"/>
      <c r="QLY56" s="40"/>
      <c r="QLZ56" s="40"/>
      <c r="QMA56" s="40"/>
      <c r="QMB56" s="40"/>
      <c r="QMC56" s="40"/>
      <c r="QMD56" s="40"/>
      <c r="QME56" s="40"/>
      <c r="QMF56" s="40"/>
      <c r="QMG56" s="40"/>
      <c r="QMH56" s="40"/>
      <c r="QMI56" s="40"/>
      <c r="QMJ56" s="40"/>
      <c r="QMK56" s="40"/>
      <c r="QML56" s="40"/>
      <c r="QMM56" s="40"/>
      <c r="QMN56" s="40"/>
      <c r="QMO56" s="40"/>
      <c r="QMP56" s="40"/>
      <c r="QMQ56" s="40"/>
      <c r="QMR56" s="40"/>
      <c r="QMS56" s="40"/>
      <c r="QMT56" s="40"/>
      <c r="QMU56" s="40"/>
      <c r="QMV56" s="40"/>
      <c r="QMW56" s="40"/>
      <c r="QMX56" s="40"/>
      <c r="QMY56" s="40"/>
      <c r="QMZ56" s="40"/>
      <c r="QNA56" s="40"/>
      <c r="QNB56" s="40"/>
      <c r="QNC56" s="40"/>
      <c r="QND56" s="40"/>
      <c r="QNE56" s="40"/>
      <c r="QNF56" s="40"/>
      <c r="QNG56" s="40"/>
      <c r="QNH56" s="40"/>
      <c r="QNI56" s="40"/>
      <c r="QNJ56" s="40"/>
      <c r="QNK56" s="40"/>
      <c r="QNL56" s="40"/>
      <c r="QNM56" s="40"/>
      <c r="QNN56" s="40"/>
      <c r="QNO56" s="40"/>
      <c r="QNP56" s="40"/>
      <c r="QNQ56" s="40"/>
      <c r="QNR56" s="40"/>
      <c r="QNS56" s="40"/>
      <c r="QNT56" s="40"/>
      <c r="QNU56" s="40"/>
      <c r="QNV56" s="40"/>
      <c r="QNW56" s="40"/>
      <c r="QNX56" s="40"/>
      <c r="QNY56" s="40"/>
      <c r="QNZ56" s="40"/>
      <c r="QOA56" s="40"/>
      <c r="QOB56" s="40"/>
      <c r="QOC56" s="40"/>
      <c r="QOD56" s="40"/>
      <c r="QOE56" s="40"/>
      <c r="QOF56" s="40"/>
      <c r="QOG56" s="40"/>
      <c r="QOH56" s="40"/>
      <c r="QOI56" s="40"/>
      <c r="QOJ56" s="40"/>
      <c r="QOK56" s="40"/>
      <c r="QOL56" s="40"/>
      <c r="QOM56" s="40"/>
      <c r="QON56" s="40"/>
      <c r="QOO56" s="40"/>
      <c r="QOP56" s="40"/>
      <c r="QOQ56" s="40"/>
      <c r="QOR56" s="40"/>
      <c r="QOS56" s="40"/>
      <c r="QOT56" s="40"/>
      <c r="QOU56" s="40"/>
      <c r="QOV56" s="40"/>
      <c r="QOW56" s="40"/>
      <c r="QOX56" s="40"/>
      <c r="QOY56" s="40"/>
      <c r="QOZ56" s="40"/>
      <c r="QPA56" s="40"/>
      <c r="QPB56" s="40"/>
      <c r="QPC56" s="40"/>
      <c r="QPD56" s="40"/>
      <c r="QPE56" s="40"/>
      <c r="QPF56" s="40"/>
      <c r="QPG56" s="40"/>
      <c r="QPH56" s="40"/>
      <c r="QPI56" s="40"/>
      <c r="QPJ56" s="40"/>
      <c r="QPK56" s="40"/>
      <c r="QPL56" s="40"/>
      <c r="QPM56" s="40"/>
      <c r="QPN56" s="40"/>
      <c r="QPO56" s="40"/>
      <c r="QPP56" s="40"/>
      <c r="QPQ56" s="40"/>
      <c r="QPR56" s="40"/>
      <c r="QPS56" s="40"/>
      <c r="QPT56" s="40"/>
      <c r="QPU56" s="40"/>
      <c r="QPV56" s="40"/>
      <c r="QPW56" s="40"/>
      <c r="QPX56" s="40"/>
      <c r="QPY56" s="40"/>
      <c r="QPZ56" s="40"/>
      <c r="QQA56" s="40"/>
      <c r="QQB56" s="40"/>
      <c r="QQC56" s="40"/>
      <c r="QQD56" s="40"/>
      <c r="QQE56" s="40"/>
      <c r="QQF56" s="40"/>
      <c r="QQG56" s="40"/>
      <c r="QQH56" s="40"/>
      <c r="QQI56" s="40"/>
      <c r="QQJ56" s="40"/>
      <c r="QQK56" s="40"/>
      <c r="QQL56" s="40"/>
      <c r="QQM56" s="40"/>
      <c r="QQN56" s="40"/>
      <c r="QQO56" s="40"/>
      <c r="QQP56" s="40"/>
      <c r="QQQ56" s="40"/>
      <c r="QQR56" s="40"/>
      <c r="QQS56" s="40"/>
      <c r="QQT56" s="40"/>
      <c r="QQU56" s="40"/>
      <c r="QQV56" s="40"/>
      <c r="QQW56" s="40"/>
      <c r="QQX56" s="40"/>
      <c r="QQY56" s="40"/>
      <c r="QQZ56" s="40"/>
      <c r="QRA56" s="40"/>
      <c r="QRB56" s="40"/>
      <c r="QRC56" s="40"/>
      <c r="QRD56" s="40"/>
      <c r="QRE56" s="40"/>
      <c r="QRF56" s="40"/>
      <c r="QRG56" s="40"/>
      <c r="QRH56" s="40"/>
      <c r="QRI56" s="40"/>
      <c r="QRJ56" s="40"/>
      <c r="QRK56" s="40"/>
      <c r="QRL56" s="40"/>
      <c r="QRM56" s="40"/>
      <c r="QRN56" s="40"/>
      <c r="QRO56" s="40"/>
      <c r="QRP56" s="40"/>
      <c r="QRQ56" s="40"/>
      <c r="QRR56" s="40"/>
      <c r="QRS56" s="40"/>
      <c r="QRT56" s="40"/>
      <c r="QRU56" s="40"/>
      <c r="QRV56" s="40"/>
      <c r="QRW56" s="40"/>
      <c r="QRX56" s="40"/>
      <c r="QRY56" s="40"/>
      <c r="QRZ56" s="40"/>
      <c r="QSA56" s="40"/>
      <c r="QSB56" s="40"/>
      <c r="QSC56" s="40"/>
      <c r="QSD56" s="40"/>
      <c r="QSE56" s="40"/>
      <c r="QSF56" s="40"/>
      <c r="QSG56" s="40"/>
      <c r="QSH56" s="40"/>
      <c r="QSI56" s="40"/>
      <c r="QSJ56" s="40"/>
      <c r="QSK56" s="40"/>
      <c r="QSL56" s="40"/>
      <c r="QSM56" s="40"/>
      <c r="QSN56" s="40"/>
      <c r="QSO56" s="40"/>
      <c r="QSP56" s="40"/>
      <c r="QSQ56" s="40"/>
      <c r="QSR56" s="40"/>
      <c r="QSS56" s="40"/>
      <c r="QST56" s="40"/>
      <c r="QSU56" s="40"/>
      <c r="QSV56" s="40"/>
      <c r="QSW56" s="40"/>
      <c r="QSX56" s="40"/>
      <c r="QSY56" s="40"/>
      <c r="QSZ56" s="40"/>
      <c r="QTA56" s="40"/>
      <c r="QTB56" s="40"/>
      <c r="QTC56" s="40"/>
      <c r="QTD56" s="40"/>
      <c r="QTE56" s="40"/>
      <c r="QTF56" s="40"/>
      <c r="QTG56" s="40"/>
      <c r="QTH56" s="40"/>
      <c r="QTI56" s="40"/>
      <c r="QTJ56" s="40"/>
      <c r="QTK56" s="40"/>
      <c r="QTL56" s="40"/>
      <c r="QTM56" s="40"/>
      <c r="QTN56" s="40"/>
      <c r="QTO56" s="40"/>
      <c r="QTP56" s="40"/>
      <c r="QTQ56" s="40"/>
      <c r="QTR56" s="40"/>
      <c r="QTS56" s="40"/>
      <c r="QTT56" s="40"/>
      <c r="QTU56" s="40"/>
      <c r="QTV56" s="40"/>
      <c r="QTW56" s="40"/>
      <c r="QTX56" s="40"/>
      <c r="QTY56" s="40"/>
      <c r="QTZ56" s="40"/>
      <c r="QUA56" s="40"/>
      <c r="QUB56" s="40"/>
      <c r="QUC56" s="40"/>
      <c r="QUD56" s="40"/>
      <c r="QUE56" s="40"/>
      <c r="QUF56" s="40"/>
      <c r="QUG56" s="40"/>
      <c r="QUH56" s="40"/>
      <c r="QUI56" s="40"/>
      <c r="QUJ56" s="40"/>
      <c r="QUK56" s="40"/>
      <c r="QUL56" s="40"/>
      <c r="QUM56" s="40"/>
      <c r="QUN56" s="40"/>
      <c r="QUO56" s="40"/>
      <c r="QUP56" s="40"/>
      <c r="QUQ56" s="40"/>
      <c r="QUR56" s="40"/>
      <c r="QUS56" s="40"/>
      <c r="QUT56" s="40"/>
      <c r="QUU56" s="40"/>
      <c r="QUV56" s="40"/>
      <c r="QUW56" s="40"/>
      <c r="QUX56" s="40"/>
      <c r="QUY56" s="40"/>
      <c r="QUZ56" s="40"/>
      <c r="QVA56" s="40"/>
      <c r="QVB56" s="40"/>
      <c r="QVC56" s="40"/>
      <c r="QVD56" s="40"/>
      <c r="QVE56" s="40"/>
      <c r="QVF56" s="40"/>
      <c r="QVG56" s="40"/>
      <c r="QVH56" s="40"/>
      <c r="QVI56" s="40"/>
      <c r="QVJ56" s="40"/>
      <c r="QVK56" s="40"/>
      <c r="QVL56" s="40"/>
      <c r="QVM56" s="40"/>
      <c r="QVN56" s="40"/>
      <c r="QVO56" s="40"/>
      <c r="QVP56" s="40"/>
      <c r="QVQ56" s="40"/>
      <c r="QVR56" s="40"/>
      <c r="QVS56" s="40"/>
      <c r="QVT56" s="40"/>
      <c r="QVU56" s="40"/>
      <c r="QVV56" s="40"/>
      <c r="QVW56" s="40"/>
      <c r="QVX56" s="40"/>
      <c r="QVY56" s="40"/>
      <c r="QVZ56" s="40"/>
      <c r="QWA56" s="40"/>
      <c r="QWB56" s="40"/>
      <c r="QWC56" s="40"/>
      <c r="QWD56" s="40"/>
      <c r="QWE56" s="40"/>
      <c r="QWF56" s="40"/>
      <c r="QWG56" s="40"/>
      <c r="QWH56" s="40"/>
      <c r="QWI56" s="40"/>
      <c r="QWJ56" s="40"/>
      <c r="QWK56" s="40"/>
      <c r="QWL56" s="40"/>
      <c r="QWM56" s="40"/>
      <c r="QWN56" s="40"/>
      <c r="QWO56" s="40"/>
      <c r="QWP56" s="40"/>
      <c r="QWQ56" s="40"/>
      <c r="QWR56" s="40"/>
      <c r="QWS56" s="40"/>
      <c r="QWT56" s="40"/>
      <c r="QWU56" s="40"/>
      <c r="QWV56" s="40"/>
      <c r="QWW56" s="40"/>
      <c r="QWX56" s="40"/>
      <c r="QWY56" s="40"/>
      <c r="QWZ56" s="40"/>
      <c r="QXA56" s="40"/>
      <c r="QXB56" s="40"/>
      <c r="QXC56" s="40"/>
      <c r="QXD56" s="40"/>
      <c r="QXE56" s="40"/>
      <c r="QXF56" s="40"/>
      <c r="QXG56" s="40"/>
      <c r="QXH56" s="40"/>
      <c r="QXI56" s="40"/>
      <c r="QXJ56" s="40"/>
      <c r="QXK56" s="40"/>
      <c r="QXL56" s="40"/>
      <c r="QXM56" s="40"/>
      <c r="QXN56" s="40"/>
      <c r="QXO56" s="40"/>
      <c r="QXP56" s="40"/>
      <c r="QXQ56" s="40"/>
      <c r="QXR56" s="40"/>
      <c r="QXS56" s="40"/>
      <c r="QXT56" s="40"/>
      <c r="QXU56" s="40"/>
      <c r="QXV56" s="40"/>
      <c r="QXW56" s="40"/>
      <c r="QXX56" s="40"/>
      <c r="QXY56" s="40"/>
      <c r="QXZ56" s="40"/>
      <c r="QYA56" s="40"/>
      <c r="QYB56" s="40"/>
      <c r="QYC56" s="40"/>
      <c r="QYD56" s="40"/>
      <c r="QYE56" s="40"/>
      <c r="QYF56" s="40"/>
      <c r="QYG56" s="40"/>
      <c r="QYH56" s="40"/>
      <c r="QYI56" s="40"/>
      <c r="QYJ56" s="40"/>
      <c r="QYK56" s="40"/>
      <c r="QYL56" s="40"/>
      <c r="QYM56" s="40"/>
      <c r="QYN56" s="40"/>
      <c r="QYO56" s="40"/>
      <c r="QYP56" s="40"/>
      <c r="QYQ56" s="40"/>
      <c r="QYR56" s="40"/>
      <c r="QYS56" s="40"/>
      <c r="QYT56" s="40"/>
      <c r="QYU56" s="40"/>
      <c r="QYV56" s="40"/>
      <c r="QYW56" s="40"/>
      <c r="QYX56" s="40"/>
      <c r="QYY56" s="40"/>
      <c r="QYZ56" s="40"/>
      <c r="QZA56" s="40"/>
      <c r="QZB56" s="40"/>
      <c r="QZC56" s="40"/>
      <c r="QZD56" s="40"/>
      <c r="QZE56" s="40"/>
      <c r="QZF56" s="40"/>
      <c r="QZG56" s="40"/>
      <c r="QZH56" s="40"/>
      <c r="QZI56" s="40"/>
      <c r="QZJ56" s="40"/>
      <c r="QZK56" s="40"/>
      <c r="QZL56" s="40"/>
      <c r="QZM56" s="40"/>
      <c r="QZN56" s="40"/>
      <c r="QZO56" s="40"/>
      <c r="QZP56" s="40"/>
      <c r="QZQ56" s="40"/>
      <c r="QZR56" s="40"/>
      <c r="QZS56" s="40"/>
      <c r="QZT56" s="40"/>
      <c r="QZU56" s="40"/>
      <c r="QZV56" s="40"/>
      <c r="QZW56" s="40"/>
      <c r="QZX56" s="40"/>
      <c r="QZY56" s="40"/>
      <c r="QZZ56" s="40"/>
      <c r="RAA56" s="40"/>
      <c r="RAB56" s="40"/>
      <c r="RAC56" s="40"/>
      <c r="RAD56" s="40"/>
      <c r="RAE56" s="40"/>
      <c r="RAF56" s="40"/>
      <c r="RAG56" s="40"/>
      <c r="RAH56" s="40"/>
      <c r="RAI56" s="40"/>
      <c r="RAJ56" s="40"/>
      <c r="RAK56" s="40"/>
      <c r="RAL56" s="40"/>
      <c r="RAM56" s="40"/>
      <c r="RAN56" s="40"/>
      <c r="RAO56" s="40"/>
      <c r="RAP56" s="40"/>
      <c r="RAQ56" s="40"/>
      <c r="RAR56" s="40"/>
      <c r="RAS56" s="40"/>
      <c r="RAT56" s="40"/>
      <c r="RAU56" s="40"/>
      <c r="RAV56" s="40"/>
      <c r="RAW56" s="40"/>
      <c r="RAX56" s="40"/>
      <c r="RAY56" s="40"/>
      <c r="RAZ56" s="40"/>
      <c r="RBA56" s="40"/>
      <c r="RBB56" s="40"/>
      <c r="RBC56" s="40"/>
      <c r="RBD56" s="40"/>
      <c r="RBE56" s="40"/>
      <c r="RBF56" s="40"/>
      <c r="RBG56" s="40"/>
      <c r="RBH56" s="40"/>
      <c r="RBI56" s="40"/>
      <c r="RBJ56" s="40"/>
      <c r="RBK56" s="40"/>
      <c r="RBL56" s="40"/>
      <c r="RBM56" s="40"/>
      <c r="RBN56" s="40"/>
      <c r="RBO56" s="40"/>
      <c r="RBP56" s="40"/>
      <c r="RBQ56" s="40"/>
      <c r="RBR56" s="40"/>
      <c r="RBS56" s="40"/>
      <c r="RBT56" s="40"/>
      <c r="RBU56" s="40"/>
      <c r="RBV56" s="40"/>
      <c r="RBW56" s="40"/>
      <c r="RBX56" s="40"/>
      <c r="RBY56" s="40"/>
      <c r="RBZ56" s="40"/>
      <c r="RCA56" s="40"/>
      <c r="RCB56" s="40"/>
      <c r="RCC56" s="40"/>
      <c r="RCD56" s="40"/>
      <c r="RCE56" s="40"/>
      <c r="RCF56" s="40"/>
      <c r="RCG56" s="40"/>
      <c r="RCH56" s="40"/>
      <c r="RCI56" s="40"/>
      <c r="RCJ56" s="40"/>
      <c r="RCK56" s="40"/>
      <c r="RCL56" s="40"/>
      <c r="RCM56" s="40"/>
      <c r="RCN56" s="40"/>
      <c r="RCO56" s="40"/>
      <c r="RCP56" s="40"/>
      <c r="RCQ56" s="40"/>
      <c r="RCR56" s="40"/>
      <c r="RCS56" s="40"/>
      <c r="RCT56" s="40"/>
      <c r="RCU56" s="40"/>
      <c r="RCV56" s="40"/>
      <c r="RCW56" s="40"/>
      <c r="RCX56" s="40"/>
      <c r="RCY56" s="40"/>
      <c r="RCZ56" s="40"/>
      <c r="RDA56" s="40"/>
      <c r="RDB56" s="40"/>
      <c r="RDC56" s="40"/>
      <c r="RDD56" s="40"/>
      <c r="RDE56" s="40"/>
      <c r="RDF56" s="40"/>
      <c r="RDG56" s="40"/>
      <c r="RDH56" s="40"/>
      <c r="RDI56" s="40"/>
      <c r="RDJ56" s="40"/>
      <c r="RDK56" s="40"/>
      <c r="RDL56" s="40"/>
      <c r="RDM56" s="40"/>
      <c r="RDN56" s="40"/>
      <c r="RDO56" s="40"/>
      <c r="RDP56" s="40"/>
      <c r="RDQ56" s="40"/>
      <c r="RDR56" s="40"/>
      <c r="RDS56" s="40"/>
      <c r="RDT56" s="40"/>
      <c r="RDU56" s="40"/>
      <c r="RDV56" s="40"/>
      <c r="RDW56" s="40"/>
      <c r="RDX56" s="40"/>
      <c r="RDY56" s="40"/>
      <c r="RDZ56" s="40"/>
      <c r="REA56" s="40"/>
      <c r="REB56" s="40"/>
      <c r="REC56" s="40"/>
      <c r="RED56" s="40"/>
      <c r="REE56" s="40"/>
      <c r="REF56" s="40"/>
      <c r="REG56" s="40"/>
      <c r="REH56" s="40"/>
      <c r="REI56" s="40"/>
      <c r="REJ56" s="40"/>
      <c r="REK56" s="40"/>
      <c r="REL56" s="40"/>
      <c r="REM56" s="40"/>
      <c r="REN56" s="40"/>
      <c r="REO56" s="40"/>
      <c r="REP56" s="40"/>
      <c r="REQ56" s="40"/>
      <c r="RER56" s="40"/>
      <c r="RES56" s="40"/>
      <c r="RET56" s="40"/>
      <c r="REU56" s="40"/>
      <c r="REV56" s="40"/>
      <c r="REW56" s="40"/>
      <c r="REX56" s="40"/>
      <c r="REY56" s="40"/>
      <c r="REZ56" s="40"/>
      <c r="RFA56" s="40"/>
      <c r="RFB56" s="40"/>
      <c r="RFC56" s="40"/>
      <c r="RFD56" s="40"/>
      <c r="RFE56" s="40"/>
      <c r="RFF56" s="40"/>
      <c r="RFG56" s="40"/>
      <c r="RFH56" s="40"/>
      <c r="RFI56" s="40"/>
      <c r="RFJ56" s="40"/>
      <c r="RFK56" s="40"/>
      <c r="RFL56" s="40"/>
      <c r="RFM56" s="40"/>
      <c r="RFN56" s="40"/>
      <c r="RFO56" s="40"/>
      <c r="RFP56" s="40"/>
      <c r="RFQ56" s="40"/>
      <c r="RFR56" s="40"/>
      <c r="RFS56" s="40"/>
      <c r="RFT56" s="40"/>
      <c r="RFU56" s="40"/>
      <c r="RFV56" s="40"/>
      <c r="RFW56" s="40"/>
      <c r="RFX56" s="40"/>
      <c r="RFY56" s="40"/>
      <c r="RFZ56" s="40"/>
      <c r="RGA56" s="40"/>
      <c r="RGB56" s="40"/>
      <c r="RGC56" s="40"/>
      <c r="RGD56" s="40"/>
      <c r="RGE56" s="40"/>
      <c r="RGF56" s="40"/>
      <c r="RGG56" s="40"/>
      <c r="RGH56" s="40"/>
      <c r="RGI56" s="40"/>
      <c r="RGJ56" s="40"/>
      <c r="RGK56" s="40"/>
      <c r="RGL56" s="40"/>
      <c r="RGM56" s="40"/>
      <c r="RGN56" s="40"/>
      <c r="RGO56" s="40"/>
      <c r="RGP56" s="40"/>
      <c r="RGQ56" s="40"/>
      <c r="RGR56" s="40"/>
      <c r="RGS56" s="40"/>
      <c r="RGT56" s="40"/>
      <c r="RGU56" s="40"/>
      <c r="RGV56" s="40"/>
      <c r="RGW56" s="40"/>
      <c r="RGX56" s="40"/>
      <c r="RGY56" s="40"/>
      <c r="RGZ56" s="40"/>
      <c r="RHA56" s="40"/>
      <c r="RHB56" s="40"/>
      <c r="RHC56" s="40"/>
      <c r="RHD56" s="40"/>
      <c r="RHE56" s="40"/>
      <c r="RHF56" s="40"/>
      <c r="RHG56" s="40"/>
      <c r="RHH56" s="40"/>
      <c r="RHI56" s="40"/>
      <c r="RHJ56" s="40"/>
      <c r="RHK56" s="40"/>
      <c r="RHL56" s="40"/>
      <c r="RHM56" s="40"/>
      <c r="RHN56" s="40"/>
      <c r="RHO56" s="40"/>
      <c r="RHP56" s="40"/>
      <c r="RHQ56" s="40"/>
      <c r="RHR56" s="40"/>
      <c r="RHS56" s="40"/>
      <c r="RHT56" s="40"/>
      <c r="RHU56" s="40"/>
      <c r="RHV56" s="40"/>
      <c r="RHW56" s="40"/>
      <c r="RHX56" s="40"/>
      <c r="RHY56" s="40"/>
      <c r="RHZ56" s="40"/>
      <c r="RIA56" s="40"/>
      <c r="RIB56" s="40"/>
      <c r="RIC56" s="40"/>
      <c r="RID56" s="40"/>
      <c r="RIE56" s="40"/>
      <c r="RIF56" s="40"/>
      <c r="RIG56" s="40"/>
      <c r="RIH56" s="40"/>
      <c r="RII56" s="40"/>
      <c r="RIJ56" s="40"/>
      <c r="RIK56" s="40"/>
      <c r="RIL56" s="40"/>
      <c r="RIM56" s="40"/>
      <c r="RIN56" s="40"/>
      <c r="RIO56" s="40"/>
      <c r="RIP56" s="40"/>
      <c r="RIQ56" s="40"/>
      <c r="RIR56" s="40"/>
      <c r="RIS56" s="40"/>
      <c r="RIT56" s="40"/>
      <c r="RIU56" s="40"/>
      <c r="RIV56" s="40"/>
      <c r="RIW56" s="40"/>
      <c r="RIX56" s="40"/>
      <c r="RIY56" s="40"/>
      <c r="RIZ56" s="40"/>
      <c r="RJA56" s="40"/>
      <c r="RJB56" s="40"/>
      <c r="RJC56" s="40"/>
      <c r="RJD56" s="40"/>
      <c r="RJE56" s="40"/>
      <c r="RJF56" s="40"/>
      <c r="RJG56" s="40"/>
      <c r="RJH56" s="40"/>
      <c r="RJI56" s="40"/>
      <c r="RJJ56" s="40"/>
      <c r="RJK56" s="40"/>
      <c r="RJL56" s="40"/>
      <c r="RJM56" s="40"/>
      <c r="RJN56" s="40"/>
      <c r="RJO56" s="40"/>
      <c r="RJP56" s="40"/>
      <c r="RJQ56" s="40"/>
      <c r="RJR56" s="40"/>
      <c r="RJS56" s="40"/>
      <c r="RJT56" s="40"/>
      <c r="RJU56" s="40"/>
      <c r="RJV56" s="40"/>
      <c r="RJW56" s="40"/>
      <c r="RJX56" s="40"/>
      <c r="RJY56" s="40"/>
      <c r="RJZ56" s="40"/>
      <c r="RKA56" s="40"/>
      <c r="RKB56" s="40"/>
      <c r="RKC56" s="40"/>
      <c r="RKD56" s="40"/>
      <c r="RKE56" s="40"/>
      <c r="RKF56" s="40"/>
      <c r="RKG56" s="40"/>
      <c r="RKH56" s="40"/>
      <c r="RKI56" s="40"/>
      <c r="RKJ56" s="40"/>
      <c r="RKK56" s="40"/>
      <c r="RKL56" s="40"/>
      <c r="RKM56" s="40"/>
      <c r="RKN56" s="40"/>
      <c r="RKO56" s="40"/>
      <c r="RKP56" s="40"/>
      <c r="RKQ56" s="40"/>
      <c r="RKR56" s="40"/>
      <c r="RKS56" s="40"/>
      <c r="RKT56" s="40"/>
      <c r="RKU56" s="40"/>
      <c r="RKV56" s="40"/>
      <c r="RKW56" s="40"/>
      <c r="RKX56" s="40"/>
      <c r="RKY56" s="40"/>
      <c r="RKZ56" s="40"/>
      <c r="RLA56" s="40"/>
      <c r="RLB56" s="40"/>
      <c r="RLC56" s="40"/>
      <c r="RLD56" s="40"/>
      <c r="RLE56" s="40"/>
      <c r="RLF56" s="40"/>
      <c r="RLG56" s="40"/>
      <c r="RLH56" s="40"/>
      <c r="RLI56" s="40"/>
      <c r="RLJ56" s="40"/>
      <c r="RLK56" s="40"/>
      <c r="RLL56" s="40"/>
      <c r="RLM56" s="40"/>
      <c r="RLN56" s="40"/>
      <c r="RLO56" s="40"/>
      <c r="RLP56" s="40"/>
      <c r="RLQ56" s="40"/>
      <c r="RLR56" s="40"/>
      <c r="RLS56" s="40"/>
      <c r="RLT56" s="40"/>
      <c r="RLU56" s="40"/>
      <c r="RLV56" s="40"/>
      <c r="RLW56" s="40"/>
      <c r="RLX56" s="40"/>
      <c r="RLY56" s="40"/>
      <c r="RLZ56" s="40"/>
      <c r="RMA56" s="40"/>
      <c r="RMB56" s="40"/>
      <c r="RMC56" s="40"/>
      <c r="RMD56" s="40"/>
      <c r="RME56" s="40"/>
      <c r="RMF56" s="40"/>
      <c r="RMG56" s="40"/>
      <c r="RMH56" s="40"/>
      <c r="RMI56" s="40"/>
      <c r="RMJ56" s="40"/>
      <c r="RMK56" s="40"/>
      <c r="RML56" s="40"/>
      <c r="RMM56" s="40"/>
      <c r="RMN56" s="40"/>
      <c r="RMO56" s="40"/>
      <c r="RMP56" s="40"/>
      <c r="RMQ56" s="40"/>
      <c r="RMR56" s="40"/>
      <c r="RMS56" s="40"/>
      <c r="RMT56" s="40"/>
      <c r="RMU56" s="40"/>
      <c r="RMV56" s="40"/>
      <c r="RMW56" s="40"/>
      <c r="RMX56" s="40"/>
      <c r="RMY56" s="40"/>
      <c r="RMZ56" s="40"/>
      <c r="RNA56" s="40"/>
      <c r="RNB56" s="40"/>
      <c r="RNC56" s="40"/>
      <c r="RND56" s="40"/>
      <c r="RNE56" s="40"/>
      <c r="RNF56" s="40"/>
      <c r="RNG56" s="40"/>
      <c r="RNH56" s="40"/>
      <c r="RNI56" s="40"/>
      <c r="RNJ56" s="40"/>
      <c r="RNK56" s="40"/>
      <c r="RNL56" s="40"/>
      <c r="RNM56" s="40"/>
      <c r="RNN56" s="40"/>
      <c r="RNO56" s="40"/>
      <c r="RNP56" s="40"/>
      <c r="RNQ56" s="40"/>
      <c r="RNR56" s="40"/>
      <c r="RNS56" s="40"/>
      <c r="RNT56" s="40"/>
      <c r="RNU56" s="40"/>
      <c r="RNV56" s="40"/>
      <c r="RNW56" s="40"/>
      <c r="RNX56" s="40"/>
      <c r="RNY56" s="40"/>
      <c r="RNZ56" s="40"/>
      <c r="ROA56" s="40"/>
      <c r="ROB56" s="40"/>
      <c r="ROC56" s="40"/>
      <c r="ROD56" s="40"/>
      <c r="ROE56" s="40"/>
      <c r="ROF56" s="40"/>
      <c r="ROG56" s="40"/>
      <c r="ROH56" s="40"/>
      <c r="ROI56" s="40"/>
      <c r="ROJ56" s="40"/>
      <c r="ROK56" s="40"/>
      <c r="ROL56" s="40"/>
      <c r="ROM56" s="40"/>
      <c r="RON56" s="40"/>
      <c r="ROO56" s="40"/>
      <c r="ROP56" s="40"/>
      <c r="ROQ56" s="40"/>
      <c r="ROR56" s="40"/>
      <c r="ROS56" s="40"/>
      <c r="ROT56" s="40"/>
      <c r="ROU56" s="40"/>
      <c r="ROV56" s="40"/>
      <c r="ROW56" s="40"/>
      <c r="ROX56" s="40"/>
      <c r="ROY56" s="40"/>
      <c r="ROZ56" s="40"/>
      <c r="RPA56" s="40"/>
      <c r="RPB56" s="40"/>
      <c r="RPC56" s="40"/>
      <c r="RPD56" s="40"/>
      <c r="RPE56" s="40"/>
      <c r="RPF56" s="40"/>
      <c r="RPG56" s="40"/>
      <c r="RPH56" s="40"/>
      <c r="RPI56" s="40"/>
      <c r="RPJ56" s="40"/>
      <c r="RPK56" s="40"/>
      <c r="RPL56" s="40"/>
      <c r="RPM56" s="40"/>
      <c r="RPN56" s="40"/>
      <c r="RPO56" s="40"/>
      <c r="RPP56" s="40"/>
      <c r="RPQ56" s="40"/>
      <c r="RPR56" s="40"/>
      <c r="RPS56" s="40"/>
      <c r="RPT56" s="40"/>
      <c r="RPU56" s="40"/>
      <c r="RPV56" s="40"/>
      <c r="RPW56" s="40"/>
      <c r="RPX56" s="40"/>
      <c r="RPY56" s="40"/>
      <c r="RPZ56" s="40"/>
      <c r="RQA56" s="40"/>
      <c r="RQB56" s="40"/>
      <c r="RQC56" s="40"/>
      <c r="RQD56" s="40"/>
      <c r="RQE56" s="40"/>
      <c r="RQF56" s="40"/>
      <c r="RQG56" s="40"/>
      <c r="RQH56" s="40"/>
      <c r="RQI56" s="40"/>
      <c r="RQJ56" s="40"/>
      <c r="RQK56" s="40"/>
      <c r="RQL56" s="40"/>
      <c r="RQM56" s="40"/>
      <c r="RQN56" s="40"/>
      <c r="RQO56" s="40"/>
      <c r="RQP56" s="40"/>
      <c r="RQQ56" s="40"/>
      <c r="RQR56" s="40"/>
      <c r="RQS56" s="40"/>
      <c r="RQT56" s="40"/>
      <c r="RQU56" s="40"/>
      <c r="RQV56" s="40"/>
      <c r="RQW56" s="40"/>
      <c r="RQX56" s="40"/>
      <c r="RQY56" s="40"/>
      <c r="RQZ56" s="40"/>
      <c r="RRA56" s="40"/>
      <c r="RRB56" s="40"/>
      <c r="RRC56" s="40"/>
      <c r="RRD56" s="40"/>
      <c r="RRE56" s="40"/>
      <c r="RRF56" s="40"/>
      <c r="RRG56" s="40"/>
      <c r="RRH56" s="40"/>
      <c r="RRI56" s="40"/>
      <c r="RRJ56" s="40"/>
      <c r="RRK56" s="40"/>
      <c r="RRL56" s="40"/>
      <c r="RRM56" s="40"/>
      <c r="RRN56" s="40"/>
      <c r="RRO56" s="40"/>
      <c r="RRP56" s="40"/>
      <c r="RRQ56" s="40"/>
      <c r="RRR56" s="40"/>
      <c r="RRS56" s="40"/>
      <c r="RRT56" s="40"/>
      <c r="RRU56" s="40"/>
      <c r="RRV56" s="40"/>
      <c r="RRW56" s="40"/>
      <c r="RRX56" s="40"/>
      <c r="RRY56" s="40"/>
      <c r="RRZ56" s="40"/>
      <c r="RSA56" s="40"/>
      <c r="RSB56" s="40"/>
      <c r="RSC56" s="40"/>
      <c r="RSD56" s="40"/>
      <c r="RSE56" s="40"/>
      <c r="RSF56" s="40"/>
      <c r="RSG56" s="40"/>
      <c r="RSH56" s="40"/>
      <c r="RSI56" s="40"/>
      <c r="RSJ56" s="40"/>
      <c r="RSK56" s="40"/>
      <c r="RSL56" s="40"/>
      <c r="RSM56" s="40"/>
      <c r="RSN56" s="40"/>
      <c r="RSO56" s="40"/>
      <c r="RSP56" s="40"/>
      <c r="RSQ56" s="40"/>
      <c r="RSR56" s="40"/>
      <c r="RSS56" s="40"/>
      <c r="RST56" s="40"/>
      <c r="RSU56" s="40"/>
      <c r="RSV56" s="40"/>
      <c r="RSW56" s="40"/>
      <c r="RSX56" s="40"/>
      <c r="RSY56" s="40"/>
      <c r="RSZ56" s="40"/>
      <c r="RTA56" s="40"/>
      <c r="RTB56" s="40"/>
      <c r="RTC56" s="40"/>
      <c r="RTD56" s="40"/>
      <c r="RTE56" s="40"/>
      <c r="RTF56" s="40"/>
      <c r="RTG56" s="40"/>
      <c r="RTH56" s="40"/>
      <c r="RTI56" s="40"/>
      <c r="RTJ56" s="40"/>
      <c r="RTK56" s="40"/>
      <c r="RTL56" s="40"/>
      <c r="RTM56" s="40"/>
      <c r="RTN56" s="40"/>
      <c r="RTO56" s="40"/>
      <c r="RTP56" s="40"/>
      <c r="RTQ56" s="40"/>
      <c r="RTR56" s="40"/>
      <c r="RTS56" s="40"/>
      <c r="RTT56" s="40"/>
      <c r="RTU56" s="40"/>
      <c r="RTV56" s="40"/>
      <c r="RTW56" s="40"/>
      <c r="RTX56" s="40"/>
      <c r="RTY56" s="40"/>
      <c r="RTZ56" s="40"/>
      <c r="RUA56" s="40"/>
      <c r="RUB56" s="40"/>
      <c r="RUC56" s="40"/>
      <c r="RUD56" s="40"/>
      <c r="RUE56" s="40"/>
      <c r="RUF56" s="40"/>
      <c r="RUG56" s="40"/>
      <c r="RUH56" s="40"/>
      <c r="RUI56" s="40"/>
      <c r="RUJ56" s="40"/>
      <c r="RUK56" s="40"/>
      <c r="RUL56" s="40"/>
      <c r="RUM56" s="40"/>
      <c r="RUN56" s="40"/>
      <c r="RUO56" s="40"/>
      <c r="RUP56" s="40"/>
      <c r="RUQ56" s="40"/>
      <c r="RUR56" s="40"/>
      <c r="RUS56" s="40"/>
      <c r="RUT56" s="40"/>
      <c r="RUU56" s="40"/>
      <c r="RUV56" s="40"/>
      <c r="RUW56" s="40"/>
      <c r="RUX56" s="40"/>
      <c r="RUY56" s="40"/>
      <c r="RUZ56" s="40"/>
      <c r="RVA56" s="40"/>
      <c r="RVB56" s="40"/>
      <c r="RVC56" s="40"/>
      <c r="RVD56" s="40"/>
      <c r="RVE56" s="40"/>
      <c r="RVF56" s="40"/>
      <c r="RVG56" s="40"/>
      <c r="RVH56" s="40"/>
      <c r="RVI56" s="40"/>
      <c r="RVJ56" s="40"/>
      <c r="RVK56" s="40"/>
      <c r="RVL56" s="40"/>
      <c r="RVM56" s="40"/>
      <c r="RVN56" s="40"/>
      <c r="RVO56" s="40"/>
      <c r="RVP56" s="40"/>
      <c r="RVQ56" s="40"/>
      <c r="RVR56" s="40"/>
      <c r="RVS56" s="40"/>
      <c r="RVT56" s="40"/>
      <c r="RVU56" s="40"/>
      <c r="RVV56" s="40"/>
      <c r="RVW56" s="40"/>
      <c r="RVX56" s="40"/>
      <c r="RVY56" s="40"/>
      <c r="RVZ56" s="40"/>
      <c r="RWA56" s="40"/>
      <c r="RWB56" s="40"/>
      <c r="RWC56" s="40"/>
      <c r="RWD56" s="40"/>
      <c r="RWE56" s="40"/>
      <c r="RWF56" s="40"/>
      <c r="RWG56" s="40"/>
      <c r="RWH56" s="40"/>
      <c r="RWI56" s="40"/>
      <c r="RWJ56" s="40"/>
      <c r="RWK56" s="40"/>
      <c r="RWL56" s="40"/>
      <c r="RWM56" s="40"/>
      <c r="RWN56" s="40"/>
      <c r="RWO56" s="40"/>
      <c r="RWP56" s="40"/>
      <c r="RWQ56" s="40"/>
      <c r="RWR56" s="40"/>
      <c r="RWS56" s="40"/>
      <c r="RWT56" s="40"/>
      <c r="RWU56" s="40"/>
      <c r="RWV56" s="40"/>
      <c r="RWW56" s="40"/>
      <c r="RWX56" s="40"/>
      <c r="RWY56" s="40"/>
      <c r="RWZ56" s="40"/>
      <c r="RXA56" s="40"/>
      <c r="RXB56" s="40"/>
      <c r="RXC56" s="40"/>
      <c r="RXD56" s="40"/>
      <c r="RXE56" s="40"/>
      <c r="RXF56" s="40"/>
      <c r="RXG56" s="40"/>
      <c r="RXH56" s="40"/>
      <c r="RXI56" s="40"/>
      <c r="RXJ56" s="40"/>
      <c r="RXK56" s="40"/>
      <c r="RXL56" s="40"/>
      <c r="RXM56" s="40"/>
      <c r="RXN56" s="40"/>
      <c r="RXO56" s="40"/>
      <c r="RXP56" s="40"/>
      <c r="RXQ56" s="40"/>
      <c r="RXR56" s="40"/>
      <c r="RXS56" s="40"/>
      <c r="RXT56" s="40"/>
      <c r="RXU56" s="40"/>
      <c r="RXV56" s="40"/>
      <c r="RXW56" s="40"/>
      <c r="RXX56" s="40"/>
      <c r="RXY56" s="40"/>
      <c r="RXZ56" s="40"/>
      <c r="RYA56" s="40"/>
      <c r="RYB56" s="40"/>
      <c r="RYC56" s="40"/>
      <c r="RYD56" s="40"/>
      <c r="RYE56" s="40"/>
      <c r="RYF56" s="40"/>
      <c r="RYG56" s="40"/>
      <c r="RYH56" s="40"/>
      <c r="RYI56" s="40"/>
      <c r="RYJ56" s="40"/>
      <c r="RYK56" s="40"/>
      <c r="RYL56" s="40"/>
      <c r="RYM56" s="40"/>
      <c r="RYN56" s="40"/>
      <c r="RYO56" s="40"/>
      <c r="RYP56" s="40"/>
      <c r="RYQ56" s="40"/>
      <c r="RYR56" s="40"/>
      <c r="RYS56" s="40"/>
      <c r="RYT56" s="40"/>
      <c r="RYU56" s="40"/>
      <c r="RYV56" s="40"/>
      <c r="RYW56" s="40"/>
      <c r="RYX56" s="40"/>
      <c r="RYY56" s="40"/>
      <c r="RYZ56" s="40"/>
      <c r="RZA56" s="40"/>
      <c r="RZB56" s="40"/>
      <c r="RZC56" s="40"/>
      <c r="RZD56" s="40"/>
      <c r="RZE56" s="40"/>
      <c r="RZF56" s="40"/>
      <c r="RZG56" s="40"/>
      <c r="RZH56" s="40"/>
      <c r="RZI56" s="40"/>
      <c r="RZJ56" s="40"/>
      <c r="RZK56" s="40"/>
      <c r="RZL56" s="40"/>
      <c r="RZM56" s="40"/>
      <c r="RZN56" s="40"/>
      <c r="RZO56" s="40"/>
      <c r="RZP56" s="40"/>
      <c r="RZQ56" s="40"/>
      <c r="RZR56" s="40"/>
      <c r="RZS56" s="40"/>
      <c r="RZT56" s="40"/>
      <c r="RZU56" s="40"/>
      <c r="RZV56" s="40"/>
      <c r="RZW56" s="40"/>
      <c r="RZX56" s="40"/>
      <c r="RZY56" s="40"/>
      <c r="RZZ56" s="40"/>
      <c r="SAA56" s="40"/>
      <c r="SAB56" s="40"/>
      <c r="SAC56" s="40"/>
      <c r="SAD56" s="40"/>
      <c r="SAE56" s="40"/>
      <c r="SAF56" s="40"/>
      <c r="SAG56" s="40"/>
      <c r="SAH56" s="40"/>
      <c r="SAI56" s="40"/>
      <c r="SAJ56" s="40"/>
      <c r="SAK56" s="40"/>
      <c r="SAL56" s="40"/>
      <c r="SAM56" s="40"/>
      <c r="SAN56" s="40"/>
      <c r="SAO56" s="40"/>
      <c r="SAP56" s="40"/>
      <c r="SAQ56" s="40"/>
      <c r="SAR56" s="40"/>
      <c r="SAS56" s="40"/>
      <c r="SAT56" s="40"/>
      <c r="SAU56" s="40"/>
      <c r="SAV56" s="40"/>
      <c r="SAW56" s="40"/>
      <c r="SAX56" s="40"/>
      <c r="SAY56" s="40"/>
      <c r="SAZ56" s="40"/>
      <c r="SBA56" s="40"/>
      <c r="SBB56" s="40"/>
      <c r="SBC56" s="40"/>
      <c r="SBD56" s="40"/>
      <c r="SBE56" s="40"/>
      <c r="SBF56" s="40"/>
      <c r="SBG56" s="40"/>
      <c r="SBH56" s="40"/>
      <c r="SBI56" s="40"/>
      <c r="SBJ56" s="40"/>
      <c r="SBK56" s="40"/>
      <c r="SBL56" s="40"/>
      <c r="SBM56" s="40"/>
      <c r="SBN56" s="40"/>
      <c r="SBO56" s="40"/>
      <c r="SBP56" s="40"/>
      <c r="SBQ56" s="40"/>
      <c r="SBR56" s="40"/>
      <c r="SBS56" s="40"/>
      <c r="SBT56" s="40"/>
      <c r="SBU56" s="40"/>
      <c r="SBV56" s="40"/>
      <c r="SBW56" s="40"/>
      <c r="SBX56" s="40"/>
      <c r="SBY56" s="40"/>
      <c r="SBZ56" s="40"/>
      <c r="SCA56" s="40"/>
      <c r="SCB56" s="40"/>
      <c r="SCC56" s="40"/>
      <c r="SCD56" s="40"/>
      <c r="SCE56" s="40"/>
      <c r="SCF56" s="40"/>
      <c r="SCG56" s="40"/>
      <c r="SCH56" s="40"/>
      <c r="SCI56" s="40"/>
      <c r="SCJ56" s="40"/>
      <c r="SCK56" s="40"/>
      <c r="SCL56" s="40"/>
      <c r="SCM56" s="40"/>
      <c r="SCN56" s="40"/>
      <c r="SCO56" s="40"/>
      <c r="SCP56" s="40"/>
      <c r="SCQ56" s="40"/>
      <c r="SCR56" s="40"/>
      <c r="SCS56" s="40"/>
      <c r="SCT56" s="40"/>
      <c r="SCU56" s="40"/>
      <c r="SCV56" s="40"/>
      <c r="SCW56" s="40"/>
      <c r="SCX56" s="40"/>
      <c r="SCY56" s="40"/>
      <c r="SCZ56" s="40"/>
      <c r="SDA56" s="40"/>
      <c r="SDB56" s="40"/>
      <c r="SDC56" s="40"/>
      <c r="SDD56" s="40"/>
      <c r="SDE56" s="40"/>
      <c r="SDF56" s="40"/>
      <c r="SDG56" s="40"/>
      <c r="SDH56" s="40"/>
      <c r="SDI56" s="40"/>
      <c r="SDJ56" s="40"/>
      <c r="SDK56" s="40"/>
      <c r="SDL56" s="40"/>
      <c r="SDM56" s="40"/>
      <c r="SDN56" s="40"/>
      <c r="SDO56" s="40"/>
      <c r="SDP56" s="40"/>
      <c r="SDQ56" s="40"/>
      <c r="SDR56" s="40"/>
      <c r="SDS56" s="40"/>
      <c r="SDT56" s="40"/>
      <c r="SDU56" s="40"/>
      <c r="SDV56" s="40"/>
      <c r="SDW56" s="40"/>
      <c r="SDX56" s="40"/>
      <c r="SDY56" s="40"/>
      <c r="SDZ56" s="40"/>
      <c r="SEA56" s="40"/>
      <c r="SEB56" s="40"/>
      <c r="SEC56" s="40"/>
      <c r="SED56" s="40"/>
      <c r="SEE56" s="40"/>
      <c r="SEF56" s="40"/>
      <c r="SEG56" s="40"/>
      <c r="SEH56" s="40"/>
      <c r="SEI56" s="40"/>
      <c r="SEJ56" s="40"/>
      <c r="SEK56" s="40"/>
      <c r="SEL56" s="40"/>
      <c r="SEM56" s="40"/>
      <c r="SEN56" s="40"/>
      <c r="SEO56" s="40"/>
      <c r="SEP56" s="40"/>
      <c r="SEQ56" s="40"/>
      <c r="SER56" s="40"/>
      <c r="SES56" s="40"/>
      <c r="SET56" s="40"/>
      <c r="SEU56" s="40"/>
      <c r="SEV56" s="40"/>
      <c r="SEW56" s="40"/>
      <c r="SEX56" s="40"/>
      <c r="SEY56" s="40"/>
      <c r="SEZ56" s="40"/>
      <c r="SFA56" s="40"/>
      <c r="SFB56" s="40"/>
      <c r="SFC56" s="40"/>
      <c r="SFD56" s="40"/>
      <c r="SFE56" s="40"/>
      <c r="SFF56" s="40"/>
      <c r="SFG56" s="40"/>
      <c r="SFH56" s="40"/>
      <c r="SFI56" s="40"/>
      <c r="SFJ56" s="40"/>
      <c r="SFK56" s="40"/>
      <c r="SFL56" s="40"/>
      <c r="SFM56" s="40"/>
      <c r="SFN56" s="40"/>
      <c r="SFO56" s="40"/>
      <c r="SFP56" s="40"/>
      <c r="SFQ56" s="40"/>
      <c r="SFR56" s="40"/>
      <c r="SFS56" s="40"/>
      <c r="SFT56" s="40"/>
      <c r="SFU56" s="40"/>
      <c r="SFV56" s="40"/>
      <c r="SFW56" s="40"/>
      <c r="SFX56" s="40"/>
      <c r="SFY56" s="40"/>
      <c r="SFZ56" s="40"/>
      <c r="SGA56" s="40"/>
      <c r="SGB56" s="40"/>
      <c r="SGC56" s="40"/>
      <c r="SGD56" s="40"/>
      <c r="SGE56" s="40"/>
      <c r="SGF56" s="40"/>
      <c r="SGG56" s="40"/>
      <c r="SGH56" s="40"/>
      <c r="SGI56" s="40"/>
      <c r="SGJ56" s="40"/>
      <c r="SGK56" s="40"/>
      <c r="SGL56" s="40"/>
      <c r="SGM56" s="40"/>
      <c r="SGN56" s="40"/>
      <c r="SGO56" s="40"/>
      <c r="SGP56" s="40"/>
      <c r="SGQ56" s="40"/>
      <c r="SGR56" s="40"/>
      <c r="SGS56" s="40"/>
      <c r="SGT56" s="40"/>
      <c r="SGU56" s="40"/>
      <c r="SGV56" s="40"/>
      <c r="SGW56" s="40"/>
      <c r="SGX56" s="40"/>
      <c r="SGY56" s="40"/>
      <c r="SGZ56" s="40"/>
      <c r="SHA56" s="40"/>
      <c r="SHB56" s="40"/>
      <c r="SHC56" s="40"/>
      <c r="SHD56" s="40"/>
      <c r="SHE56" s="40"/>
      <c r="SHF56" s="40"/>
      <c r="SHG56" s="40"/>
      <c r="SHH56" s="40"/>
      <c r="SHI56" s="40"/>
      <c r="SHJ56" s="40"/>
      <c r="SHK56" s="40"/>
      <c r="SHL56" s="40"/>
      <c r="SHM56" s="40"/>
      <c r="SHN56" s="40"/>
      <c r="SHO56" s="40"/>
      <c r="SHP56" s="40"/>
      <c r="SHQ56" s="40"/>
      <c r="SHR56" s="40"/>
      <c r="SHS56" s="40"/>
      <c r="SHT56" s="40"/>
      <c r="SHU56" s="40"/>
      <c r="SHV56" s="40"/>
      <c r="SHW56" s="40"/>
      <c r="SHX56" s="40"/>
      <c r="SHY56" s="40"/>
      <c r="SHZ56" s="40"/>
      <c r="SIA56" s="40"/>
      <c r="SIB56" s="40"/>
      <c r="SIC56" s="40"/>
      <c r="SID56" s="40"/>
      <c r="SIE56" s="40"/>
      <c r="SIF56" s="40"/>
      <c r="SIG56" s="40"/>
      <c r="SIH56" s="40"/>
      <c r="SII56" s="40"/>
      <c r="SIJ56" s="40"/>
      <c r="SIK56" s="40"/>
      <c r="SIL56" s="40"/>
      <c r="SIM56" s="40"/>
      <c r="SIN56" s="40"/>
      <c r="SIO56" s="40"/>
      <c r="SIP56" s="40"/>
      <c r="SIQ56" s="40"/>
      <c r="SIR56" s="40"/>
      <c r="SIS56" s="40"/>
      <c r="SIT56" s="40"/>
      <c r="SIU56" s="40"/>
      <c r="SIV56" s="40"/>
      <c r="SIW56" s="40"/>
      <c r="SIX56" s="40"/>
      <c r="SIY56" s="40"/>
      <c r="SIZ56" s="40"/>
      <c r="SJA56" s="40"/>
      <c r="SJB56" s="40"/>
      <c r="SJC56" s="40"/>
      <c r="SJD56" s="40"/>
      <c r="SJE56" s="40"/>
      <c r="SJF56" s="40"/>
      <c r="SJG56" s="40"/>
      <c r="SJH56" s="40"/>
      <c r="SJI56" s="40"/>
      <c r="SJJ56" s="40"/>
      <c r="SJK56" s="40"/>
      <c r="SJL56" s="40"/>
      <c r="SJM56" s="40"/>
      <c r="SJN56" s="40"/>
      <c r="SJO56" s="40"/>
      <c r="SJP56" s="40"/>
      <c r="SJQ56" s="40"/>
      <c r="SJR56" s="40"/>
      <c r="SJS56" s="40"/>
      <c r="SJT56" s="40"/>
      <c r="SJU56" s="40"/>
      <c r="SJV56" s="40"/>
      <c r="SJW56" s="40"/>
      <c r="SJX56" s="40"/>
      <c r="SJY56" s="40"/>
      <c r="SJZ56" s="40"/>
      <c r="SKA56" s="40"/>
      <c r="SKB56" s="40"/>
      <c r="SKC56" s="40"/>
      <c r="SKD56" s="40"/>
      <c r="SKE56" s="40"/>
      <c r="SKF56" s="40"/>
      <c r="SKG56" s="40"/>
      <c r="SKH56" s="40"/>
      <c r="SKI56" s="40"/>
      <c r="SKJ56" s="40"/>
      <c r="SKK56" s="40"/>
      <c r="SKL56" s="40"/>
      <c r="SKM56" s="40"/>
      <c r="SKN56" s="40"/>
      <c r="SKO56" s="40"/>
      <c r="SKP56" s="40"/>
      <c r="SKQ56" s="40"/>
      <c r="SKR56" s="40"/>
      <c r="SKS56" s="40"/>
      <c r="SKT56" s="40"/>
      <c r="SKU56" s="40"/>
      <c r="SKV56" s="40"/>
      <c r="SKW56" s="40"/>
      <c r="SKX56" s="40"/>
      <c r="SKY56" s="40"/>
      <c r="SKZ56" s="40"/>
      <c r="SLA56" s="40"/>
      <c r="SLB56" s="40"/>
      <c r="SLC56" s="40"/>
      <c r="SLD56" s="40"/>
      <c r="SLE56" s="40"/>
      <c r="SLF56" s="40"/>
      <c r="SLG56" s="40"/>
      <c r="SLH56" s="40"/>
      <c r="SLI56" s="40"/>
      <c r="SLJ56" s="40"/>
      <c r="SLK56" s="40"/>
      <c r="SLL56" s="40"/>
      <c r="SLM56" s="40"/>
      <c r="SLN56" s="40"/>
      <c r="SLO56" s="40"/>
      <c r="SLP56" s="40"/>
      <c r="SLQ56" s="40"/>
      <c r="SLR56" s="40"/>
      <c r="SLS56" s="40"/>
      <c r="SLT56" s="40"/>
      <c r="SLU56" s="40"/>
      <c r="SLV56" s="40"/>
      <c r="SLW56" s="40"/>
      <c r="SLX56" s="40"/>
      <c r="SLY56" s="40"/>
      <c r="SLZ56" s="40"/>
      <c r="SMA56" s="40"/>
      <c r="SMB56" s="40"/>
      <c r="SMC56" s="40"/>
      <c r="SMD56" s="40"/>
      <c r="SME56" s="40"/>
      <c r="SMF56" s="40"/>
      <c r="SMG56" s="40"/>
      <c r="SMH56" s="40"/>
      <c r="SMI56" s="40"/>
      <c r="SMJ56" s="40"/>
      <c r="SMK56" s="40"/>
      <c r="SML56" s="40"/>
      <c r="SMM56" s="40"/>
      <c r="SMN56" s="40"/>
      <c r="SMO56" s="40"/>
      <c r="SMP56" s="40"/>
      <c r="SMQ56" s="40"/>
      <c r="SMR56" s="40"/>
      <c r="SMS56" s="40"/>
      <c r="SMT56" s="40"/>
      <c r="SMU56" s="40"/>
      <c r="SMV56" s="40"/>
      <c r="SMW56" s="40"/>
      <c r="SMX56" s="40"/>
      <c r="SMY56" s="40"/>
      <c r="SMZ56" s="40"/>
      <c r="SNA56" s="40"/>
      <c r="SNB56" s="40"/>
      <c r="SNC56" s="40"/>
      <c r="SND56" s="40"/>
      <c r="SNE56" s="40"/>
      <c r="SNF56" s="40"/>
      <c r="SNG56" s="40"/>
      <c r="SNH56" s="40"/>
      <c r="SNI56" s="40"/>
      <c r="SNJ56" s="40"/>
      <c r="SNK56" s="40"/>
      <c r="SNL56" s="40"/>
      <c r="SNM56" s="40"/>
      <c r="SNN56" s="40"/>
      <c r="SNO56" s="40"/>
      <c r="SNP56" s="40"/>
      <c r="SNQ56" s="40"/>
      <c r="SNR56" s="40"/>
      <c r="SNS56" s="40"/>
      <c r="SNT56" s="40"/>
      <c r="SNU56" s="40"/>
      <c r="SNV56" s="40"/>
      <c r="SNW56" s="40"/>
      <c r="SNX56" s="40"/>
      <c r="SNY56" s="40"/>
      <c r="SNZ56" s="40"/>
      <c r="SOA56" s="40"/>
      <c r="SOB56" s="40"/>
      <c r="SOC56" s="40"/>
      <c r="SOD56" s="40"/>
      <c r="SOE56" s="40"/>
      <c r="SOF56" s="40"/>
      <c r="SOG56" s="40"/>
      <c r="SOH56" s="40"/>
      <c r="SOI56" s="40"/>
      <c r="SOJ56" s="40"/>
      <c r="SOK56" s="40"/>
      <c r="SOL56" s="40"/>
      <c r="SOM56" s="40"/>
      <c r="SON56" s="40"/>
      <c r="SOO56" s="40"/>
      <c r="SOP56" s="40"/>
      <c r="SOQ56" s="40"/>
      <c r="SOR56" s="40"/>
      <c r="SOS56" s="40"/>
      <c r="SOT56" s="40"/>
      <c r="SOU56" s="40"/>
      <c r="SOV56" s="40"/>
      <c r="SOW56" s="40"/>
      <c r="SOX56" s="40"/>
      <c r="SOY56" s="40"/>
      <c r="SOZ56" s="40"/>
      <c r="SPA56" s="40"/>
      <c r="SPB56" s="40"/>
      <c r="SPC56" s="40"/>
      <c r="SPD56" s="40"/>
      <c r="SPE56" s="40"/>
      <c r="SPF56" s="40"/>
      <c r="SPG56" s="40"/>
      <c r="SPH56" s="40"/>
      <c r="SPI56" s="40"/>
      <c r="SPJ56" s="40"/>
      <c r="SPK56" s="40"/>
      <c r="SPL56" s="40"/>
      <c r="SPM56" s="40"/>
      <c r="SPN56" s="40"/>
      <c r="SPO56" s="40"/>
      <c r="SPP56" s="40"/>
      <c r="SPQ56" s="40"/>
      <c r="SPR56" s="40"/>
      <c r="SPS56" s="40"/>
      <c r="SPT56" s="40"/>
      <c r="SPU56" s="40"/>
      <c r="SPV56" s="40"/>
      <c r="SPW56" s="40"/>
      <c r="SPX56" s="40"/>
      <c r="SPY56" s="40"/>
      <c r="SPZ56" s="40"/>
      <c r="SQA56" s="40"/>
      <c r="SQB56" s="40"/>
      <c r="SQC56" s="40"/>
      <c r="SQD56" s="40"/>
      <c r="SQE56" s="40"/>
      <c r="SQF56" s="40"/>
      <c r="SQG56" s="40"/>
      <c r="SQH56" s="40"/>
      <c r="SQI56" s="40"/>
      <c r="SQJ56" s="40"/>
      <c r="SQK56" s="40"/>
      <c r="SQL56" s="40"/>
      <c r="SQM56" s="40"/>
      <c r="SQN56" s="40"/>
      <c r="SQO56" s="40"/>
      <c r="SQP56" s="40"/>
      <c r="SQQ56" s="40"/>
      <c r="SQR56" s="40"/>
      <c r="SQS56" s="40"/>
      <c r="SQT56" s="40"/>
      <c r="SQU56" s="40"/>
      <c r="SQV56" s="40"/>
      <c r="SQW56" s="40"/>
      <c r="SQX56" s="40"/>
      <c r="SQY56" s="40"/>
      <c r="SQZ56" s="40"/>
      <c r="SRA56" s="40"/>
      <c r="SRB56" s="40"/>
      <c r="SRC56" s="40"/>
      <c r="SRD56" s="40"/>
      <c r="SRE56" s="40"/>
      <c r="SRF56" s="40"/>
      <c r="SRG56" s="40"/>
      <c r="SRH56" s="40"/>
      <c r="SRI56" s="40"/>
      <c r="SRJ56" s="40"/>
      <c r="SRK56" s="40"/>
      <c r="SRL56" s="40"/>
      <c r="SRM56" s="40"/>
      <c r="SRN56" s="40"/>
      <c r="SRO56" s="40"/>
      <c r="SRP56" s="40"/>
      <c r="SRQ56" s="40"/>
      <c r="SRR56" s="40"/>
      <c r="SRS56" s="40"/>
      <c r="SRT56" s="40"/>
      <c r="SRU56" s="40"/>
      <c r="SRV56" s="40"/>
      <c r="SRW56" s="40"/>
      <c r="SRX56" s="40"/>
      <c r="SRY56" s="40"/>
      <c r="SRZ56" s="40"/>
      <c r="SSA56" s="40"/>
      <c r="SSB56" s="40"/>
      <c r="SSC56" s="40"/>
      <c r="SSD56" s="40"/>
      <c r="SSE56" s="40"/>
      <c r="SSF56" s="40"/>
      <c r="SSG56" s="40"/>
      <c r="SSH56" s="40"/>
      <c r="SSI56" s="40"/>
      <c r="SSJ56" s="40"/>
      <c r="SSK56" s="40"/>
      <c r="SSL56" s="40"/>
      <c r="SSM56" s="40"/>
      <c r="SSN56" s="40"/>
      <c r="SSO56" s="40"/>
      <c r="SSP56" s="40"/>
      <c r="SSQ56" s="40"/>
      <c r="SSR56" s="40"/>
      <c r="SSS56" s="40"/>
      <c r="SST56" s="40"/>
      <c r="SSU56" s="40"/>
      <c r="SSV56" s="40"/>
      <c r="SSW56" s="40"/>
      <c r="SSX56" s="40"/>
      <c r="SSY56" s="40"/>
      <c r="SSZ56" s="40"/>
      <c r="STA56" s="40"/>
      <c r="STB56" s="40"/>
      <c r="STC56" s="40"/>
      <c r="STD56" s="40"/>
      <c r="STE56" s="40"/>
      <c r="STF56" s="40"/>
      <c r="STG56" s="40"/>
      <c r="STH56" s="40"/>
      <c r="STI56" s="40"/>
      <c r="STJ56" s="40"/>
      <c r="STK56" s="40"/>
      <c r="STL56" s="40"/>
      <c r="STM56" s="40"/>
      <c r="STN56" s="40"/>
      <c r="STO56" s="40"/>
      <c r="STP56" s="40"/>
      <c r="STQ56" s="40"/>
      <c r="STR56" s="40"/>
      <c r="STS56" s="40"/>
      <c r="STT56" s="40"/>
      <c r="STU56" s="40"/>
      <c r="STV56" s="40"/>
      <c r="STW56" s="40"/>
      <c r="STX56" s="40"/>
      <c r="STY56" s="40"/>
      <c r="STZ56" s="40"/>
      <c r="SUA56" s="40"/>
      <c r="SUB56" s="40"/>
      <c r="SUC56" s="40"/>
      <c r="SUD56" s="40"/>
      <c r="SUE56" s="40"/>
      <c r="SUF56" s="40"/>
      <c r="SUG56" s="40"/>
      <c r="SUH56" s="40"/>
      <c r="SUI56" s="40"/>
      <c r="SUJ56" s="40"/>
      <c r="SUK56" s="40"/>
      <c r="SUL56" s="40"/>
      <c r="SUM56" s="40"/>
      <c r="SUN56" s="40"/>
      <c r="SUO56" s="40"/>
      <c r="SUP56" s="40"/>
      <c r="SUQ56" s="40"/>
      <c r="SUR56" s="40"/>
      <c r="SUS56" s="40"/>
      <c r="SUT56" s="40"/>
      <c r="SUU56" s="40"/>
      <c r="SUV56" s="40"/>
      <c r="SUW56" s="40"/>
      <c r="SUX56" s="40"/>
      <c r="SUY56" s="40"/>
      <c r="SUZ56" s="40"/>
      <c r="SVA56" s="40"/>
      <c r="SVB56" s="40"/>
      <c r="SVC56" s="40"/>
      <c r="SVD56" s="40"/>
      <c r="SVE56" s="40"/>
      <c r="SVF56" s="40"/>
      <c r="SVG56" s="40"/>
      <c r="SVH56" s="40"/>
      <c r="SVI56" s="40"/>
      <c r="SVJ56" s="40"/>
      <c r="SVK56" s="40"/>
      <c r="SVL56" s="40"/>
      <c r="SVM56" s="40"/>
      <c r="SVN56" s="40"/>
      <c r="SVO56" s="40"/>
      <c r="SVP56" s="40"/>
      <c r="SVQ56" s="40"/>
      <c r="SVR56" s="40"/>
      <c r="SVS56" s="40"/>
      <c r="SVT56" s="40"/>
      <c r="SVU56" s="40"/>
      <c r="SVV56" s="40"/>
      <c r="SVW56" s="40"/>
      <c r="SVX56" s="40"/>
      <c r="SVY56" s="40"/>
      <c r="SVZ56" s="40"/>
      <c r="SWA56" s="40"/>
      <c r="SWB56" s="40"/>
      <c r="SWC56" s="40"/>
      <c r="SWD56" s="40"/>
      <c r="SWE56" s="40"/>
      <c r="SWF56" s="40"/>
      <c r="SWG56" s="40"/>
      <c r="SWH56" s="40"/>
      <c r="SWI56" s="40"/>
      <c r="SWJ56" s="40"/>
      <c r="SWK56" s="40"/>
      <c r="SWL56" s="40"/>
      <c r="SWM56" s="40"/>
      <c r="SWN56" s="40"/>
      <c r="SWO56" s="40"/>
      <c r="SWP56" s="40"/>
      <c r="SWQ56" s="40"/>
      <c r="SWR56" s="40"/>
      <c r="SWS56" s="40"/>
      <c r="SWT56" s="40"/>
      <c r="SWU56" s="40"/>
      <c r="SWV56" s="40"/>
      <c r="SWW56" s="40"/>
      <c r="SWX56" s="40"/>
      <c r="SWY56" s="40"/>
      <c r="SWZ56" s="40"/>
      <c r="SXA56" s="40"/>
      <c r="SXB56" s="40"/>
      <c r="SXC56" s="40"/>
      <c r="SXD56" s="40"/>
      <c r="SXE56" s="40"/>
      <c r="SXF56" s="40"/>
      <c r="SXG56" s="40"/>
      <c r="SXH56" s="40"/>
      <c r="SXI56" s="40"/>
      <c r="SXJ56" s="40"/>
      <c r="SXK56" s="40"/>
      <c r="SXL56" s="40"/>
      <c r="SXM56" s="40"/>
      <c r="SXN56" s="40"/>
      <c r="SXO56" s="40"/>
      <c r="SXP56" s="40"/>
      <c r="SXQ56" s="40"/>
      <c r="SXR56" s="40"/>
      <c r="SXS56" s="40"/>
      <c r="SXT56" s="40"/>
      <c r="SXU56" s="40"/>
      <c r="SXV56" s="40"/>
      <c r="SXW56" s="40"/>
      <c r="SXX56" s="40"/>
      <c r="SXY56" s="40"/>
      <c r="SXZ56" s="40"/>
      <c r="SYA56" s="40"/>
      <c r="SYB56" s="40"/>
      <c r="SYC56" s="40"/>
      <c r="SYD56" s="40"/>
      <c r="SYE56" s="40"/>
      <c r="SYF56" s="40"/>
      <c r="SYG56" s="40"/>
      <c r="SYH56" s="40"/>
      <c r="SYI56" s="40"/>
      <c r="SYJ56" s="40"/>
      <c r="SYK56" s="40"/>
      <c r="SYL56" s="40"/>
      <c r="SYM56" s="40"/>
      <c r="SYN56" s="40"/>
      <c r="SYO56" s="40"/>
      <c r="SYP56" s="40"/>
      <c r="SYQ56" s="40"/>
      <c r="SYR56" s="40"/>
      <c r="SYS56" s="40"/>
      <c r="SYT56" s="40"/>
      <c r="SYU56" s="40"/>
      <c r="SYV56" s="40"/>
      <c r="SYW56" s="40"/>
      <c r="SYX56" s="40"/>
      <c r="SYY56" s="40"/>
      <c r="SYZ56" s="40"/>
      <c r="SZA56" s="40"/>
      <c r="SZB56" s="40"/>
      <c r="SZC56" s="40"/>
      <c r="SZD56" s="40"/>
      <c r="SZE56" s="40"/>
      <c r="SZF56" s="40"/>
      <c r="SZG56" s="40"/>
      <c r="SZH56" s="40"/>
      <c r="SZI56" s="40"/>
      <c r="SZJ56" s="40"/>
      <c r="SZK56" s="40"/>
      <c r="SZL56" s="40"/>
      <c r="SZM56" s="40"/>
      <c r="SZN56" s="40"/>
      <c r="SZO56" s="40"/>
      <c r="SZP56" s="40"/>
      <c r="SZQ56" s="40"/>
      <c r="SZR56" s="40"/>
      <c r="SZS56" s="40"/>
      <c r="SZT56" s="40"/>
      <c r="SZU56" s="40"/>
      <c r="SZV56" s="40"/>
      <c r="SZW56" s="40"/>
      <c r="SZX56" s="40"/>
      <c r="SZY56" s="40"/>
      <c r="SZZ56" s="40"/>
      <c r="TAA56" s="40"/>
      <c r="TAB56" s="40"/>
      <c r="TAC56" s="40"/>
      <c r="TAD56" s="40"/>
      <c r="TAE56" s="40"/>
      <c r="TAF56" s="40"/>
      <c r="TAG56" s="40"/>
      <c r="TAH56" s="40"/>
      <c r="TAI56" s="40"/>
      <c r="TAJ56" s="40"/>
      <c r="TAK56" s="40"/>
      <c r="TAL56" s="40"/>
      <c r="TAM56" s="40"/>
      <c r="TAN56" s="40"/>
      <c r="TAO56" s="40"/>
      <c r="TAP56" s="40"/>
      <c r="TAQ56" s="40"/>
      <c r="TAR56" s="40"/>
      <c r="TAS56" s="40"/>
      <c r="TAT56" s="40"/>
      <c r="TAU56" s="40"/>
      <c r="TAV56" s="40"/>
      <c r="TAW56" s="40"/>
      <c r="TAX56" s="40"/>
      <c r="TAY56" s="40"/>
      <c r="TAZ56" s="40"/>
      <c r="TBA56" s="40"/>
      <c r="TBB56" s="40"/>
      <c r="TBC56" s="40"/>
      <c r="TBD56" s="40"/>
      <c r="TBE56" s="40"/>
      <c r="TBF56" s="40"/>
      <c r="TBG56" s="40"/>
      <c r="TBH56" s="40"/>
      <c r="TBI56" s="40"/>
      <c r="TBJ56" s="40"/>
      <c r="TBK56" s="40"/>
      <c r="TBL56" s="40"/>
      <c r="TBM56" s="40"/>
      <c r="TBN56" s="40"/>
      <c r="TBO56" s="40"/>
      <c r="TBP56" s="40"/>
      <c r="TBQ56" s="40"/>
      <c r="TBR56" s="40"/>
      <c r="TBS56" s="40"/>
      <c r="TBT56" s="40"/>
      <c r="TBU56" s="40"/>
      <c r="TBV56" s="40"/>
      <c r="TBW56" s="40"/>
      <c r="TBX56" s="40"/>
      <c r="TBY56" s="40"/>
      <c r="TBZ56" s="40"/>
      <c r="TCA56" s="40"/>
      <c r="TCB56" s="40"/>
      <c r="TCC56" s="40"/>
      <c r="TCD56" s="40"/>
      <c r="TCE56" s="40"/>
      <c r="TCF56" s="40"/>
      <c r="TCG56" s="40"/>
      <c r="TCH56" s="40"/>
      <c r="TCI56" s="40"/>
      <c r="TCJ56" s="40"/>
      <c r="TCK56" s="40"/>
      <c r="TCL56" s="40"/>
      <c r="TCM56" s="40"/>
      <c r="TCN56" s="40"/>
      <c r="TCO56" s="40"/>
      <c r="TCP56" s="40"/>
      <c r="TCQ56" s="40"/>
      <c r="TCR56" s="40"/>
      <c r="TCS56" s="40"/>
      <c r="TCT56" s="40"/>
      <c r="TCU56" s="40"/>
      <c r="TCV56" s="40"/>
      <c r="TCW56" s="40"/>
      <c r="TCX56" s="40"/>
      <c r="TCY56" s="40"/>
      <c r="TCZ56" s="40"/>
      <c r="TDA56" s="40"/>
      <c r="TDB56" s="40"/>
      <c r="TDC56" s="40"/>
      <c r="TDD56" s="40"/>
      <c r="TDE56" s="40"/>
      <c r="TDF56" s="40"/>
      <c r="TDG56" s="40"/>
      <c r="TDH56" s="40"/>
      <c r="TDI56" s="40"/>
      <c r="TDJ56" s="40"/>
      <c r="TDK56" s="40"/>
      <c r="TDL56" s="40"/>
      <c r="TDM56" s="40"/>
      <c r="TDN56" s="40"/>
      <c r="TDO56" s="40"/>
      <c r="TDP56" s="40"/>
      <c r="TDQ56" s="40"/>
      <c r="TDR56" s="40"/>
      <c r="TDS56" s="40"/>
      <c r="TDT56" s="40"/>
      <c r="TDU56" s="40"/>
      <c r="TDV56" s="40"/>
      <c r="TDW56" s="40"/>
      <c r="TDX56" s="40"/>
      <c r="TDY56" s="40"/>
      <c r="TDZ56" s="40"/>
      <c r="TEA56" s="40"/>
      <c r="TEB56" s="40"/>
      <c r="TEC56" s="40"/>
      <c r="TED56" s="40"/>
      <c r="TEE56" s="40"/>
      <c r="TEF56" s="40"/>
      <c r="TEG56" s="40"/>
      <c r="TEH56" s="40"/>
      <c r="TEI56" s="40"/>
      <c r="TEJ56" s="40"/>
      <c r="TEK56" s="40"/>
      <c r="TEL56" s="40"/>
      <c r="TEM56" s="40"/>
      <c r="TEN56" s="40"/>
      <c r="TEO56" s="40"/>
      <c r="TEP56" s="40"/>
      <c r="TEQ56" s="40"/>
      <c r="TER56" s="40"/>
      <c r="TES56" s="40"/>
      <c r="TET56" s="40"/>
      <c r="TEU56" s="40"/>
      <c r="TEV56" s="40"/>
      <c r="TEW56" s="40"/>
      <c r="TEX56" s="40"/>
      <c r="TEY56" s="40"/>
      <c r="TEZ56" s="40"/>
      <c r="TFA56" s="40"/>
      <c r="TFB56" s="40"/>
      <c r="TFC56" s="40"/>
      <c r="TFD56" s="40"/>
      <c r="TFE56" s="40"/>
      <c r="TFF56" s="40"/>
      <c r="TFG56" s="40"/>
      <c r="TFH56" s="40"/>
      <c r="TFI56" s="40"/>
      <c r="TFJ56" s="40"/>
      <c r="TFK56" s="40"/>
      <c r="TFL56" s="40"/>
      <c r="TFM56" s="40"/>
      <c r="TFN56" s="40"/>
      <c r="TFO56" s="40"/>
      <c r="TFP56" s="40"/>
      <c r="TFQ56" s="40"/>
      <c r="TFR56" s="40"/>
      <c r="TFS56" s="40"/>
      <c r="TFT56" s="40"/>
      <c r="TFU56" s="40"/>
      <c r="TFV56" s="40"/>
      <c r="TFW56" s="40"/>
      <c r="TFX56" s="40"/>
      <c r="TFY56" s="40"/>
      <c r="TFZ56" s="40"/>
      <c r="TGA56" s="40"/>
      <c r="TGB56" s="40"/>
      <c r="TGC56" s="40"/>
      <c r="TGD56" s="40"/>
      <c r="TGE56" s="40"/>
      <c r="TGF56" s="40"/>
      <c r="TGG56" s="40"/>
      <c r="TGH56" s="40"/>
      <c r="TGI56" s="40"/>
      <c r="TGJ56" s="40"/>
      <c r="TGK56" s="40"/>
      <c r="TGL56" s="40"/>
      <c r="TGM56" s="40"/>
      <c r="TGN56" s="40"/>
      <c r="TGO56" s="40"/>
      <c r="TGP56" s="40"/>
      <c r="TGQ56" s="40"/>
      <c r="TGR56" s="40"/>
      <c r="TGS56" s="40"/>
      <c r="TGT56" s="40"/>
      <c r="TGU56" s="40"/>
      <c r="TGV56" s="40"/>
      <c r="TGW56" s="40"/>
      <c r="TGX56" s="40"/>
      <c r="TGY56" s="40"/>
      <c r="TGZ56" s="40"/>
      <c r="THA56" s="40"/>
      <c r="THB56" s="40"/>
      <c r="THC56" s="40"/>
      <c r="THD56" s="40"/>
      <c r="THE56" s="40"/>
      <c r="THF56" s="40"/>
      <c r="THG56" s="40"/>
      <c r="THH56" s="40"/>
      <c r="THI56" s="40"/>
      <c r="THJ56" s="40"/>
      <c r="THK56" s="40"/>
      <c r="THL56" s="40"/>
      <c r="THM56" s="40"/>
      <c r="THN56" s="40"/>
      <c r="THO56" s="40"/>
      <c r="THP56" s="40"/>
      <c r="THQ56" s="40"/>
      <c r="THR56" s="40"/>
      <c r="THS56" s="40"/>
      <c r="THT56" s="40"/>
      <c r="THU56" s="40"/>
      <c r="THV56" s="40"/>
      <c r="THW56" s="40"/>
      <c r="THX56" s="40"/>
      <c r="THY56" s="40"/>
      <c r="THZ56" s="40"/>
      <c r="TIA56" s="40"/>
      <c r="TIB56" s="40"/>
      <c r="TIC56" s="40"/>
      <c r="TID56" s="40"/>
      <c r="TIE56" s="40"/>
      <c r="TIF56" s="40"/>
      <c r="TIG56" s="40"/>
      <c r="TIH56" s="40"/>
      <c r="TII56" s="40"/>
      <c r="TIJ56" s="40"/>
      <c r="TIK56" s="40"/>
      <c r="TIL56" s="40"/>
      <c r="TIM56" s="40"/>
      <c r="TIN56" s="40"/>
      <c r="TIO56" s="40"/>
      <c r="TIP56" s="40"/>
      <c r="TIQ56" s="40"/>
      <c r="TIR56" s="40"/>
      <c r="TIS56" s="40"/>
      <c r="TIT56" s="40"/>
      <c r="TIU56" s="40"/>
      <c r="TIV56" s="40"/>
      <c r="TIW56" s="40"/>
      <c r="TIX56" s="40"/>
      <c r="TIY56" s="40"/>
      <c r="TIZ56" s="40"/>
      <c r="TJA56" s="40"/>
      <c r="TJB56" s="40"/>
      <c r="TJC56" s="40"/>
      <c r="TJD56" s="40"/>
      <c r="TJE56" s="40"/>
      <c r="TJF56" s="40"/>
      <c r="TJG56" s="40"/>
      <c r="TJH56" s="40"/>
      <c r="TJI56" s="40"/>
      <c r="TJJ56" s="40"/>
      <c r="TJK56" s="40"/>
      <c r="TJL56" s="40"/>
      <c r="TJM56" s="40"/>
      <c r="TJN56" s="40"/>
      <c r="TJO56" s="40"/>
      <c r="TJP56" s="40"/>
      <c r="TJQ56" s="40"/>
      <c r="TJR56" s="40"/>
      <c r="TJS56" s="40"/>
      <c r="TJT56" s="40"/>
      <c r="TJU56" s="40"/>
      <c r="TJV56" s="40"/>
      <c r="TJW56" s="40"/>
      <c r="TJX56" s="40"/>
      <c r="TJY56" s="40"/>
      <c r="TJZ56" s="40"/>
      <c r="TKA56" s="40"/>
      <c r="TKB56" s="40"/>
      <c r="TKC56" s="40"/>
      <c r="TKD56" s="40"/>
      <c r="TKE56" s="40"/>
      <c r="TKF56" s="40"/>
      <c r="TKG56" s="40"/>
      <c r="TKH56" s="40"/>
      <c r="TKI56" s="40"/>
      <c r="TKJ56" s="40"/>
      <c r="TKK56" s="40"/>
      <c r="TKL56" s="40"/>
      <c r="TKM56" s="40"/>
      <c r="TKN56" s="40"/>
      <c r="TKO56" s="40"/>
      <c r="TKP56" s="40"/>
      <c r="TKQ56" s="40"/>
      <c r="TKR56" s="40"/>
      <c r="TKS56" s="40"/>
      <c r="TKT56" s="40"/>
      <c r="TKU56" s="40"/>
      <c r="TKV56" s="40"/>
      <c r="TKW56" s="40"/>
      <c r="TKX56" s="40"/>
      <c r="TKY56" s="40"/>
      <c r="TKZ56" s="40"/>
      <c r="TLA56" s="40"/>
      <c r="TLB56" s="40"/>
      <c r="TLC56" s="40"/>
      <c r="TLD56" s="40"/>
      <c r="TLE56" s="40"/>
      <c r="TLF56" s="40"/>
      <c r="TLG56" s="40"/>
      <c r="TLH56" s="40"/>
      <c r="TLI56" s="40"/>
      <c r="TLJ56" s="40"/>
      <c r="TLK56" s="40"/>
      <c r="TLL56" s="40"/>
      <c r="TLM56" s="40"/>
      <c r="TLN56" s="40"/>
      <c r="TLO56" s="40"/>
      <c r="TLP56" s="40"/>
      <c r="TLQ56" s="40"/>
      <c r="TLR56" s="40"/>
      <c r="TLS56" s="40"/>
      <c r="TLT56" s="40"/>
      <c r="TLU56" s="40"/>
      <c r="TLV56" s="40"/>
      <c r="TLW56" s="40"/>
      <c r="TLX56" s="40"/>
      <c r="TLY56" s="40"/>
      <c r="TLZ56" s="40"/>
      <c r="TMA56" s="40"/>
      <c r="TMB56" s="40"/>
      <c r="TMC56" s="40"/>
      <c r="TMD56" s="40"/>
      <c r="TME56" s="40"/>
      <c r="TMF56" s="40"/>
      <c r="TMG56" s="40"/>
      <c r="TMH56" s="40"/>
      <c r="TMI56" s="40"/>
      <c r="TMJ56" s="40"/>
      <c r="TMK56" s="40"/>
      <c r="TML56" s="40"/>
      <c r="TMM56" s="40"/>
      <c r="TMN56" s="40"/>
      <c r="TMO56" s="40"/>
      <c r="TMP56" s="40"/>
      <c r="TMQ56" s="40"/>
      <c r="TMR56" s="40"/>
      <c r="TMS56" s="40"/>
      <c r="TMT56" s="40"/>
      <c r="TMU56" s="40"/>
      <c r="TMV56" s="40"/>
      <c r="TMW56" s="40"/>
      <c r="TMX56" s="40"/>
      <c r="TMY56" s="40"/>
      <c r="TMZ56" s="40"/>
      <c r="TNA56" s="40"/>
      <c r="TNB56" s="40"/>
      <c r="TNC56" s="40"/>
      <c r="TND56" s="40"/>
      <c r="TNE56" s="40"/>
      <c r="TNF56" s="40"/>
      <c r="TNG56" s="40"/>
      <c r="TNH56" s="40"/>
      <c r="TNI56" s="40"/>
      <c r="TNJ56" s="40"/>
      <c r="TNK56" s="40"/>
      <c r="TNL56" s="40"/>
      <c r="TNM56" s="40"/>
      <c r="TNN56" s="40"/>
      <c r="TNO56" s="40"/>
      <c r="TNP56" s="40"/>
      <c r="TNQ56" s="40"/>
      <c r="TNR56" s="40"/>
      <c r="TNS56" s="40"/>
      <c r="TNT56" s="40"/>
      <c r="TNU56" s="40"/>
      <c r="TNV56" s="40"/>
      <c r="TNW56" s="40"/>
      <c r="TNX56" s="40"/>
      <c r="TNY56" s="40"/>
      <c r="TNZ56" s="40"/>
      <c r="TOA56" s="40"/>
      <c r="TOB56" s="40"/>
      <c r="TOC56" s="40"/>
      <c r="TOD56" s="40"/>
      <c r="TOE56" s="40"/>
      <c r="TOF56" s="40"/>
      <c r="TOG56" s="40"/>
      <c r="TOH56" s="40"/>
      <c r="TOI56" s="40"/>
      <c r="TOJ56" s="40"/>
      <c r="TOK56" s="40"/>
      <c r="TOL56" s="40"/>
      <c r="TOM56" s="40"/>
      <c r="TON56" s="40"/>
      <c r="TOO56" s="40"/>
      <c r="TOP56" s="40"/>
      <c r="TOQ56" s="40"/>
      <c r="TOR56" s="40"/>
      <c r="TOS56" s="40"/>
      <c r="TOT56" s="40"/>
      <c r="TOU56" s="40"/>
      <c r="TOV56" s="40"/>
      <c r="TOW56" s="40"/>
      <c r="TOX56" s="40"/>
      <c r="TOY56" s="40"/>
      <c r="TOZ56" s="40"/>
      <c r="TPA56" s="40"/>
      <c r="TPB56" s="40"/>
      <c r="TPC56" s="40"/>
      <c r="TPD56" s="40"/>
      <c r="TPE56" s="40"/>
      <c r="TPF56" s="40"/>
      <c r="TPG56" s="40"/>
      <c r="TPH56" s="40"/>
      <c r="TPI56" s="40"/>
      <c r="TPJ56" s="40"/>
      <c r="TPK56" s="40"/>
      <c r="TPL56" s="40"/>
      <c r="TPM56" s="40"/>
      <c r="TPN56" s="40"/>
      <c r="TPO56" s="40"/>
      <c r="TPP56" s="40"/>
      <c r="TPQ56" s="40"/>
      <c r="TPR56" s="40"/>
      <c r="TPS56" s="40"/>
      <c r="TPT56" s="40"/>
      <c r="TPU56" s="40"/>
      <c r="TPV56" s="40"/>
      <c r="TPW56" s="40"/>
      <c r="TPX56" s="40"/>
      <c r="TPY56" s="40"/>
      <c r="TPZ56" s="40"/>
      <c r="TQA56" s="40"/>
      <c r="TQB56" s="40"/>
      <c r="TQC56" s="40"/>
      <c r="TQD56" s="40"/>
      <c r="TQE56" s="40"/>
      <c r="TQF56" s="40"/>
      <c r="TQG56" s="40"/>
      <c r="TQH56" s="40"/>
      <c r="TQI56" s="40"/>
      <c r="TQJ56" s="40"/>
      <c r="TQK56" s="40"/>
      <c r="TQL56" s="40"/>
      <c r="TQM56" s="40"/>
      <c r="TQN56" s="40"/>
      <c r="TQO56" s="40"/>
      <c r="TQP56" s="40"/>
      <c r="TQQ56" s="40"/>
      <c r="TQR56" s="40"/>
      <c r="TQS56" s="40"/>
      <c r="TQT56" s="40"/>
      <c r="TQU56" s="40"/>
      <c r="TQV56" s="40"/>
      <c r="TQW56" s="40"/>
      <c r="TQX56" s="40"/>
      <c r="TQY56" s="40"/>
      <c r="TQZ56" s="40"/>
      <c r="TRA56" s="40"/>
      <c r="TRB56" s="40"/>
      <c r="TRC56" s="40"/>
      <c r="TRD56" s="40"/>
      <c r="TRE56" s="40"/>
      <c r="TRF56" s="40"/>
      <c r="TRG56" s="40"/>
      <c r="TRH56" s="40"/>
      <c r="TRI56" s="40"/>
      <c r="TRJ56" s="40"/>
      <c r="TRK56" s="40"/>
      <c r="TRL56" s="40"/>
      <c r="TRM56" s="40"/>
      <c r="TRN56" s="40"/>
      <c r="TRO56" s="40"/>
      <c r="TRP56" s="40"/>
      <c r="TRQ56" s="40"/>
      <c r="TRR56" s="40"/>
      <c r="TRS56" s="40"/>
      <c r="TRT56" s="40"/>
      <c r="TRU56" s="40"/>
      <c r="TRV56" s="40"/>
      <c r="TRW56" s="40"/>
      <c r="TRX56" s="40"/>
      <c r="TRY56" s="40"/>
      <c r="TRZ56" s="40"/>
      <c r="TSA56" s="40"/>
      <c r="TSB56" s="40"/>
      <c r="TSC56" s="40"/>
      <c r="TSD56" s="40"/>
      <c r="TSE56" s="40"/>
      <c r="TSF56" s="40"/>
      <c r="TSG56" s="40"/>
      <c r="TSH56" s="40"/>
      <c r="TSI56" s="40"/>
      <c r="TSJ56" s="40"/>
      <c r="TSK56" s="40"/>
      <c r="TSL56" s="40"/>
      <c r="TSM56" s="40"/>
      <c r="TSN56" s="40"/>
      <c r="TSO56" s="40"/>
      <c r="TSP56" s="40"/>
      <c r="TSQ56" s="40"/>
      <c r="TSR56" s="40"/>
      <c r="TSS56" s="40"/>
      <c r="TST56" s="40"/>
      <c r="TSU56" s="40"/>
      <c r="TSV56" s="40"/>
      <c r="TSW56" s="40"/>
      <c r="TSX56" s="40"/>
      <c r="TSY56" s="40"/>
      <c r="TSZ56" s="40"/>
      <c r="TTA56" s="40"/>
      <c r="TTB56" s="40"/>
      <c r="TTC56" s="40"/>
      <c r="TTD56" s="40"/>
      <c r="TTE56" s="40"/>
      <c r="TTF56" s="40"/>
      <c r="TTG56" s="40"/>
      <c r="TTH56" s="40"/>
      <c r="TTI56" s="40"/>
      <c r="TTJ56" s="40"/>
      <c r="TTK56" s="40"/>
      <c r="TTL56" s="40"/>
      <c r="TTM56" s="40"/>
      <c r="TTN56" s="40"/>
      <c r="TTO56" s="40"/>
      <c r="TTP56" s="40"/>
      <c r="TTQ56" s="40"/>
      <c r="TTR56" s="40"/>
      <c r="TTS56" s="40"/>
      <c r="TTT56" s="40"/>
      <c r="TTU56" s="40"/>
      <c r="TTV56" s="40"/>
      <c r="TTW56" s="40"/>
      <c r="TTX56" s="40"/>
      <c r="TTY56" s="40"/>
      <c r="TTZ56" s="40"/>
      <c r="TUA56" s="40"/>
      <c r="TUB56" s="40"/>
      <c r="TUC56" s="40"/>
      <c r="TUD56" s="40"/>
      <c r="TUE56" s="40"/>
      <c r="TUF56" s="40"/>
      <c r="TUG56" s="40"/>
      <c r="TUH56" s="40"/>
      <c r="TUI56" s="40"/>
      <c r="TUJ56" s="40"/>
      <c r="TUK56" s="40"/>
      <c r="TUL56" s="40"/>
      <c r="TUM56" s="40"/>
      <c r="TUN56" s="40"/>
      <c r="TUO56" s="40"/>
      <c r="TUP56" s="40"/>
      <c r="TUQ56" s="40"/>
      <c r="TUR56" s="40"/>
      <c r="TUS56" s="40"/>
      <c r="TUT56" s="40"/>
      <c r="TUU56" s="40"/>
      <c r="TUV56" s="40"/>
      <c r="TUW56" s="40"/>
      <c r="TUX56" s="40"/>
      <c r="TUY56" s="40"/>
      <c r="TUZ56" s="40"/>
      <c r="TVA56" s="40"/>
      <c r="TVB56" s="40"/>
      <c r="TVC56" s="40"/>
      <c r="TVD56" s="40"/>
      <c r="TVE56" s="40"/>
      <c r="TVF56" s="40"/>
      <c r="TVG56" s="40"/>
      <c r="TVH56" s="40"/>
      <c r="TVI56" s="40"/>
      <c r="TVJ56" s="40"/>
      <c r="TVK56" s="40"/>
      <c r="TVL56" s="40"/>
      <c r="TVM56" s="40"/>
      <c r="TVN56" s="40"/>
      <c r="TVO56" s="40"/>
      <c r="TVP56" s="40"/>
      <c r="TVQ56" s="40"/>
      <c r="TVR56" s="40"/>
      <c r="TVS56" s="40"/>
      <c r="TVT56" s="40"/>
      <c r="TVU56" s="40"/>
      <c r="TVV56" s="40"/>
      <c r="TVW56" s="40"/>
      <c r="TVX56" s="40"/>
      <c r="TVY56" s="40"/>
      <c r="TVZ56" s="40"/>
      <c r="TWA56" s="40"/>
      <c r="TWB56" s="40"/>
      <c r="TWC56" s="40"/>
      <c r="TWD56" s="40"/>
      <c r="TWE56" s="40"/>
      <c r="TWF56" s="40"/>
      <c r="TWG56" s="40"/>
      <c r="TWH56" s="40"/>
      <c r="TWI56" s="40"/>
      <c r="TWJ56" s="40"/>
      <c r="TWK56" s="40"/>
      <c r="TWL56" s="40"/>
      <c r="TWM56" s="40"/>
      <c r="TWN56" s="40"/>
      <c r="TWO56" s="40"/>
      <c r="TWP56" s="40"/>
      <c r="TWQ56" s="40"/>
      <c r="TWR56" s="40"/>
      <c r="TWS56" s="40"/>
      <c r="TWT56" s="40"/>
      <c r="TWU56" s="40"/>
      <c r="TWV56" s="40"/>
      <c r="TWW56" s="40"/>
      <c r="TWX56" s="40"/>
      <c r="TWY56" s="40"/>
      <c r="TWZ56" s="40"/>
      <c r="TXA56" s="40"/>
      <c r="TXB56" s="40"/>
      <c r="TXC56" s="40"/>
      <c r="TXD56" s="40"/>
      <c r="TXE56" s="40"/>
      <c r="TXF56" s="40"/>
      <c r="TXG56" s="40"/>
      <c r="TXH56" s="40"/>
      <c r="TXI56" s="40"/>
      <c r="TXJ56" s="40"/>
      <c r="TXK56" s="40"/>
      <c r="TXL56" s="40"/>
      <c r="TXM56" s="40"/>
      <c r="TXN56" s="40"/>
      <c r="TXO56" s="40"/>
      <c r="TXP56" s="40"/>
      <c r="TXQ56" s="40"/>
      <c r="TXR56" s="40"/>
      <c r="TXS56" s="40"/>
      <c r="TXT56" s="40"/>
      <c r="TXU56" s="40"/>
      <c r="TXV56" s="40"/>
      <c r="TXW56" s="40"/>
      <c r="TXX56" s="40"/>
      <c r="TXY56" s="40"/>
      <c r="TXZ56" s="40"/>
      <c r="TYA56" s="40"/>
      <c r="TYB56" s="40"/>
      <c r="TYC56" s="40"/>
      <c r="TYD56" s="40"/>
      <c r="TYE56" s="40"/>
      <c r="TYF56" s="40"/>
      <c r="TYG56" s="40"/>
      <c r="TYH56" s="40"/>
      <c r="TYI56" s="40"/>
      <c r="TYJ56" s="40"/>
      <c r="TYK56" s="40"/>
      <c r="TYL56" s="40"/>
      <c r="TYM56" s="40"/>
      <c r="TYN56" s="40"/>
      <c r="TYO56" s="40"/>
      <c r="TYP56" s="40"/>
      <c r="TYQ56" s="40"/>
      <c r="TYR56" s="40"/>
      <c r="TYS56" s="40"/>
      <c r="TYT56" s="40"/>
      <c r="TYU56" s="40"/>
      <c r="TYV56" s="40"/>
      <c r="TYW56" s="40"/>
      <c r="TYX56" s="40"/>
      <c r="TYY56" s="40"/>
      <c r="TYZ56" s="40"/>
      <c r="TZA56" s="40"/>
      <c r="TZB56" s="40"/>
      <c r="TZC56" s="40"/>
      <c r="TZD56" s="40"/>
      <c r="TZE56" s="40"/>
      <c r="TZF56" s="40"/>
      <c r="TZG56" s="40"/>
      <c r="TZH56" s="40"/>
      <c r="TZI56" s="40"/>
      <c r="TZJ56" s="40"/>
      <c r="TZK56" s="40"/>
      <c r="TZL56" s="40"/>
      <c r="TZM56" s="40"/>
      <c r="TZN56" s="40"/>
      <c r="TZO56" s="40"/>
      <c r="TZP56" s="40"/>
      <c r="TZQ56" s="40"/>
      <c r="TZR56" s="40"/>
      <c r="TZS56" s="40"/>
      <c r="TZT56" s="40"/>
      <c r="TZU56" s="40"/>
      <c r="TZV56" s="40"/>
      <c r="TZW56" s="40"/>
      <c r="TZX56" s="40"/>
      <c r="TZY56" s="40"/>
      <c r="TZZ56" s="40"/>
      <c r="UAA56" s="40"/>
      <c r="UAB56" s="40"/>
      <c r="UAC56" s="40"/>
      <c r="UAD56" s="40"/>
      <c r="UAE56" s="40"/>
      <c r="UAF56" s="40"/>
      <c r="UAG56" s="40"/>
      <c r="UAH56" s="40"/>
      <c r="UAI56" s="40"/>
      <c r="UAJ56" s="40"/>
      <c r="UAK56" s="40"/>
      <c r="UAL56" s="40"/>
      <c r="UAM56" s="40"/>
      <c r="UAN56" s="40"/>
      <c r="UAO56" s="40"/>
      <c r="UAP56" s="40"/>
      <c r="UAQ56" s="40"/>
      <c r="UAR56" s="40"/>
      <c r="UAS56" s="40"/>
      <c r="UAT56" s="40"/>
      <c r="UAU56" s="40"/>
      <c r="UAV56" s="40"/>
      <c r="UAW56" s="40"/>
      <c r="UAX56" s="40"/>
      <c r="UAY56" s="40"/>
      <c r="UAZ56" s="40"/>
      <c r="UBA56" s="40"/>
      <c r="UBB56" s="40"/>
      <c r="UBC56" s="40"/>
      <c r="UBD56" s="40"/>
      <c r="UBE56" s="40"/>
      <c r="UBF56" s="40"/>
      <c r="UBG56" s="40"/>
      <c r="UBH56" s="40"/>
      <c r="UBI56" s="40"/>
      <c r="UBJ56" s="40"/>
      <c r="UBK56" s="40"/>
      <c r="UBL56" s="40"/>
      <c r="UBM56" s="40"/>
      <c r="UBN56" s="40"/>
      <c r="UBO56" s="40"/>
      <c r="UBP56" s="40"/>
      <c r="UBQ56" s="40"/>
      <c r="UBR56" s="40"/>
      <c r="UBS56" s="40"/>
      <c r="UBT56" s="40"/>
      <c r="UBU56" s="40"/>
      <c r="UBV56" s="40"/>
      <c r="UBW56" s="40"/>
      <c r="UBX56" s="40"/>
      <c r="UBY56" s="40"/>
      <c r="UBZ56" s="40"/>
      <c r="UCA56" s="40"/>
      <c r="UCB56" s="40"/>
      <c r="UCC56" s="40"/>
      <c r="UCD56" s="40"/>
      <c r="UCE56" s="40"/>
      <c r="UCF56" s="40"/>
      <c r="UCG56" s="40"/>
      <c r="UCH56" s="40"/>
      <c r="UCI56" s="40"/>
      <c r="UCJ56" s="40"/>
      <c r="UCK56" s="40"/>
      <c r="UCL56" s="40"/>
      <c r="UCM56" s="40"/>
      <c r="UCN56" s="40"/>
      <c r="UCO56" s="40"/>
      <c r="UCP56" s="40"/>
      <c r="UCQ56" s="40"/>
      <c r="UCR56" s="40"/>
      <c r="UCS56" s="40"/>
      <c r="UCT56" s="40"/>
      <c r="UCU56" s="40"/>
      <c r="UCV56" s="40"/>
      <c r="UCW56" s="40"/>
      <c r="UCX56" s="40"/>
      <c r="UCY56" s="40"/>
      <c r="UCZ56" s="40"/>
      <c r="UDA56" s="40"/>
      <c r="UDB56" s="40"/>
      <c r="UDC56" s="40"/>
      <c r="UDD56" s="40"/>
      <c r="UDE56" s="40"/>
      <c r="UDF56" s="40"/>
      <c r="UDG56" s="40"/>
      <c r="UDH56" s="40"/>
      <c r="UDI56" s="40"/>
      <c r="UDJ56" s="40"/>
      <c r="UDK56" s="40"/>
      <c r="UDL56" s="40"/>
      <c r="UDM56" s="40"/>
      <c r="UDN56" s="40"/>
      <c r="UDO56" s="40"/>
      <c r="UDP56" s="40"/>
      <c r="UDQ56" s="40"/>
      <c r="UDR56" s="40"/>
      <c r="UDS56" s="40"/>
      <c r="UDT56" s="40"/>
      <c r="UDU56" s="40"/>
      <c r="UDV56" s="40"/>
      <c r="UDW56" s="40"/>
      <c r="UDX56" s="40"/>
      <c r="UDY56" s="40"/>
      <c r="UDZ56" s="40"/>
      <c r="UEA56" s="40"/>
      <c r="UEB56" s="40"/>
      <c r="UEC56" s="40"/>
      <c r="UED56" s="40"/>
      <c r="UEE56" s="40"/>
      <c r="UEF56" s="40"/>
      <c r="UEG56" s="40"/>
      <c r="UEH56" s="40"/>
      <c r="UEI56" s="40"/>
      <c r="UEJ56" s="40"/>
      <c r="UEK56" s="40"/>
      <c r="UEL56" s="40"/>
      <c r="UEM56" s="40"/>
      <c r="UEN56" s="40"/>
      <c r="UEO56" s="40"/>
      <c r="UEP56" s="40"/>
      <c r="UEQ56" s="40"/>
      <c r="UER56" s="40"/>
      <c r="UES56" s="40"/>
      <c r="UET56" s="40"/>
      <c r="UEU56" s="40"/>
      <c r="UEV56" s="40"/>
      <c r="UEW56" s="40"/>
      <c r="UEX56" s="40"/>
      <c r="UEY56" s="40"/>
      <c r="UEZ56" s="40"/>
      <c r="UFA56" s="40"/>
      <c r="UFB56" s="40"/>
      <c r="UFC56" s="40"/>
      <c r="UFD56" s="40"/>
      <c r="UFE56" s="40"/>
      <c r="UFF56" s="40"/>
      <c r="UFG56" s="40"/>
      <c r="UFH56" s="40"/>
      <c r="UFI56" s="40"/>
      <c r="UFJ56" s="40"/>
      <c r="UFK56" s="40"/>
      <c r="UFL56" s="40"/>
      <c r="UFM56" s="40"/>
      <c r="UFN56" s="40"/>
      <c r="UFO56" s="40"/>
      <c r="UFP56" s="40"/>
      <c r="UFQ56" s="40"/>
      <c r="UFR56" s="40"/>
      <c r="UFS56" s="40"/>
      <c r="UFT56" s="40"/>
      <c r="UFU56" s="40"/>
      <c r="UFV56" s="40"/>
      <c r="UFW56" s="40"/>
      <c r="UFX56" s="40"/>
      <c r="UFY56" s="40"/>
      <c r="UFZ56" s="40"/>
      <c r="UGA56" s="40"/>
      <c r="UGB56" s="40"/>
      <c r="UGC56" s="40"/>
      <c r="UGD56" s="40"/>
      <c r="UGE56" s="40"/>
      <c r="UGF56" s="40"/>
      <c r="UGG56" s="40"/>
      <c r="UGH56" s="40"/>
      <c r="UGI56" s="40"/>
      <c r="UGJ56" s="40"/>
      <c r="UGK56" s="40"/>
      <c r="UGL56" s="40"/>
      <c r="UGM56" s="40"/>
      <c r="UGN56" s="40"/>
      <c r="UGO56" s="40"/>
      <c r="UGP56" s="40"/>
      <c r="UGQ56" s="40"/>
      <c r="UGR56" s="40"/>
      <c r="UGS56" s="40"/>
      <c r="UGT56" s="40"/>
      <c r="UGU56" s="40"/>
      <c r="UGV56" s="40"/>
      <c r="UGW56" s="40"/>
      <c r="UGX56" s="40"/>
      <c r="UGY56" s="40"/>
      <c r="UGZ56" s="40"/>
      <c r="UHA56" s="40"/>
      <c r="UHB56" s="40"/>
      <c r="UHC56" s="40"/>
      <c r="UHD56" s="40"/>
      <c r="UHE56" s="40"/>
      <c r="UHF56" s="40"/>
      <c r="UHG56" s="40"/>
      <c r="UHH56" s="40"/>
      <c r="UHI56" s="40"/>
      <c r="UHJ56" s="40"/>
      <c r="UHK56" s="40"/>
      <c r="UHL56" s="40"/>
      <c r="UHM56" s="40"/>
      <c r="UHN56" s="40"/>
      <c r="UHO56" s="40"/>
      <c r="UHP56" s="40"/>
      <c r="UHQ56" s="40"/>
      <c r="UHR56" s="40"/>
      <c r="UHS56" s="40"/>
      <c r="UHT56" s="40"/>
      <c r="UHU56" s="40"/>
      <c r="UHV56" s="40"/>
      <c r="UHW56" s="40"/>
      <c r="UHX56" s="40"/>
      <c r="UHY56" s="40"/>
      <c r="UHZ56" s="40"/>
      <c r="UIA56" s="40"/>
      <c r="UIB56" s="40"/>
      <c r="UIC56" s="40"/>
      <c r="UID56" s="40"/>
      <c r="UIE56" s="40"/>
      <c r="UIF56" s="40"/>
      <c r="UIG56" s="40"/>
      <c r="UIH56" s="40"/>
      <c r="UII56" s="40"/>
      <c r="UIJ56" s="40"/>
      <c r="UIK56" s="40"/>
      <c r="UIL56" s="40"/>
      <c r="UIM56" s="40"/>
      <c r="UIN56" s="40"/>
      <c r="UIO56" s="40"/>
      <c r="UIP56" s="40"/>
      <c r="UIQ56" s="40"/>
      <c r="UIR56" s="40"/>
      <c r="UIS56" s="40"/>
      <c r="UIT56" s="40"/>
      <c r="UIU56" s="40"/>
      <c r="UIV56" s="40"/>
      <c r="UIW56" s="40"/>
      <c r="UIX56" s="40"/>
      <c r="UIY56" s="40"/>
      <c r="UIZ56" s="40"/>
      <c r="UJA56" s="40"/>
      <c r="UJB56" s="40"/>
      <c r="UJC56" s="40"/>
      <c r="UJD56" s="40"/>
      <c r="UJE56" s="40"/>
      <c r="UJF56" s="40"/>
      <c r="UJG56" s="40"/>
      <c r="UJH56" s="40"/>
      <c r="UJI56" s="40"/>
      <c r="UJJ56" s="40"/>
      <c r="UJK56" s="40"/>
      <c r="UJL56" s="40"/>
      <c r="UJM56" s="40"/>
      <c r="UJN56" s="40"/>
      <c r="UJO56" s="40"/>
      <c r="UJP56" s="40"/>
      <c r="UJQ56" s="40"/>
      <c r="UJR56" s="40"/>
      <c r="UJS56" s="40"/>
      <c r="UJT56" s="40"/>
      <c r="UJU56" s="40"/>
      <c r="UJV56" s="40"/>
      <c r="UJW56" s="40"/>
      <c r="UJX56" s="40"/>
      <c r="UJY56" s="40"/>
      <c r="UJZ56" s="40"/>
      <c r="UKA56" s="40"/>
      <c r="UKB56" s="40"/>
      <c r="UKC56" s="40"/>
      <c r="UKD56" s="40"/>
      <c r="UKE56" s="40"/>
      <c r="UKF56" s="40"/>
      <c r="UKG56" s="40"/>
      <c r="UKH56" s="40"/>
      <c r="UKI56" s="40"/>
      <c r="UKJ56" s="40"/>
      <c r="UKK56" s="40"/>
      <c r="UKL56" s="40"/>
      <c r="UKM56" s="40"/>
      <c r="UKN56" s="40"/>
      <c r="UKO56" s="40"/>
      <c r="UKP56" s="40"/>
      <c r="UKQ56" s="40"/>
      <c r="UKR56" s="40"/>
      <c r="UKS56" s="40"/>
      <c r="UKT56" s="40"/>
      <c r="UKU56" s="40"/>
      <c r="UKV56" s="40"/>
      <c r="UKW56" s="40"/>
      <c r="UKX56" s="40"/>
      <c r="UKY56" s="40"/>
      <c r="UKZ56" s="40"/>
      <c r="ULA56" s="40"/>
      <c r="ULB56" s="40"/>
      <c r="ULC56" s="40"/>
      <c r="ULD56" s="40"/>
      <c r="ULE56" s="40"/>
      <c r="ULF56" s="40"/>
      <c r="ULG56" s="40"/>
      <c r="ULH56" s="40"/>
      <c r="ULI56" s="40"/>
      <c r="ULJ56" s="40"/>
      <c r="ULK56" s="40"/>
      <c r="ULL56" s="40"/>
      <c r="ULM56" s="40"/>
      <c r="ULN56" s="40"/>
      <c r="ULO56" s="40"/>
      <c r="ULP56" s="40"/>
      <c r="ULQ56" s="40"/>
      <c r="ULR56" s="40"/>
      <c r="ULS56" s="40"/>
      <c r="ULT56" s="40"/>
      <c r="ULU56" s="40"/>
      <c r="ULV56" s="40"/>
      <c r="ULW56" s="40"/>
      <c r="ULX56" s="40"/>
      <c r="ULY56" s="40"/>
      <c r="ULZ56" s="40"/>
      <c r="UMA56" s="40"/>
      <c r="UMB56" s="40"/>
      <c r="UMC56" s="40"/>
      <c r="UMD56" s="40"/>
      <c r="UME56" s="40"/>
      <c r="UMF56" s="40"/>
      <c r="UMG56" s="40"/>
      <c r="UMH56" s="40"/>
      <c r="UMI56" s="40"/>
      <c r="UMJ56" s="40"/>
      <c r="UMK56" s="40"/>
      <c r="UML56" s="40"/>
      <c r="UMM56" s="40"/>
      <c r="UMN56" s="40"/>
      <c r="UMO56" s="40"/>
      <c r="UMP56" s="40"/>
      <c r="UMQ56" s="40"/>
      <c r="UMR56" s="40"/>
      <c r="UMS56" s="40"/>
      <c r="UMT56" s="40"/>
      <c r="UMU56" s="40"/>
      <c r="UMV56" s="40"/>
      <c r="UMW56" s="40"/>
      <c r="UMX56" s="40"/>
      <c r="UMY56" s="40"/>
      <c r="UMZ56" s="40"/>
      <c r="UNA56" s="40"/>
      <c r="UNB56" s="40"/>
      <c r="UNC56" s="40"/>
      <c r="UND56" s="40"/>
      <c r="UNE56" s="40"/>
      <c r="UNF56" s="40"/>
      <c r="UNG56" s="40"/>
      <c r="UNH56" s="40"/>
      <c r="UNI56" s="40"/>
      <c r="UNJ56" s="40"/>
      <c r="UNK56" s="40"/>
      <c r="UNL56" s="40"/>
      <c r="UNM56" s="40"/>
      <c r="UNN56" s="40"/>
      <c r="UNO56" s="40"/>
      <c r="UNP56" s="40"/>
      <c r="UNQ56" s="40"/>
      <c r="UNR56" s="40"/>
      <c r="UNS56" s="40"/>
      <c r="UNT56" s="40"/>
      <c r="UNU56" s="40"/>
      <c r="UNV56" s="40"/>
      <c r="UNW56" s="40"/>
      <c r="UNX56" s="40"/>
      <c r="UNY56" s="40"/>
      <c r="UNZ56" s="40"/>
      <c r="UOA56" s="40"/>
      <c r="UOB56" s="40"/>
      <c r="UOC56" s="40"/>
      <c r="UOD56" s="40"/>
      <c r="UOE56" s="40"/>
      <c r="UOF56" s="40"/>
      <c r="UOG56" s="40"/>
      <c r="UOH56" s="40"/>
      <c r="UOI56" s="40"/>
      <c r="UOJ56" s="40"/>
      <c r="UOK56" s="40"/>
      <c r="UOL56" s="40"/>
      <c r="UOM56" s="40"/>
      <c r="UON56" s="40"/>
      <c r="UOO56" s="40"/>
      <c r="UOP56" s="40"/>
      <c r="UOQ56" s="40"/>
      <c r="UOR56" s="40"/>
      <c r="UOS56" s="40"/>
      <c r="UOT56" s="40"/>
      <c r="UOU56" s="40"/>
      <c r="UOV56" s="40"/>
      <c r="UOW56" s="40"/>
      <c r="UOX56" s="40"/>
      <c r="UOY56" s="40"/>
      <c r="UOZ56" s="40"/>
      <c r="UPA56" s="40"/>
      <c r="UPB56" s="40"/>
      <c r="UPC56" s="40"/>
      <c r="UPD56" s="40"/>
      <c r="UPE56" s="40"/>
      <c r="UPF56" s="40"/>
      <c r="UPG56" s="40"/>
      <c r="UPH56" s="40"/>
      <c r="UPI56" s="40"/>
      <c r="UPJ56" s="40"/>
      <c r="UPK56" s="40"/>
      <c r="UPL56" s="40"/>
      <c r="UPM56" s="40"/>
      <c r="UPN56" s="40"/>
      <c r="UPO56" s="40"/>
      <c r="UPP56" s="40"/>
      <c r="UPQ56" s="40"/>
      <c r="UPR56" s="40"/>
      <c r="UPS56" s="40"/>
      <c r="UPT56" s="40"/>
      <c r="UPU56" s="40"/>
      <c r="UPV56" s="40"/>
      <c r="UPW56" s="40"/>
      <c r="UPX56" s="40"/>
      <c r="UPY56" s="40"/>
      <c r="UPZ56" s="40"/>
      <c r="UQA56" s="40"/>
      <c r="UQB56" s="40"/>
      <c r="UQC56" s="40"/>
      <c r="UQD56" s="40"/>
      <c r="UQE56" s="40"/>
      <c r="UQF56" s="40"/>
      <c r="UQG56" s="40"/>
      <c r="UQH56" s="40"/>
      <c r="UQI56" s="40"/>
      <c r="UQJ56" s="40"/>
      <c r="UQK56" s="40"/>
      <c r="UQL56" s="40"/>
      <c r="UQM56" s="40"/>
      <c r="UQN56" s="40"/>
      <c r="UQO56" s="40"/>
      <c r="UQP56" s="40"/>
      <c r="UQQ56" s="40"/>
      <c r="UQR56" s="40"/>
      <c r="UQS56" s="40"/>
      <c r="UQT56" s="40"/>
      <c r="UQU56" s="40"/>
      <c r="UQV56" s="40"/>
      <c r="UQW56" s="40"/>
      <c r="UQX56" s="40"/>
      <c r="UQY56" s="40"/>
      <c r="UQZ56" s="40"/>
      <c r="URA56" s="40"/>
      <c r="URB56" s="40"/>
      <c r="URC56" s="40"/>
      <c r="URD56" s="40"/>
      <c r="URE56" s="40"/>
      <c r="URF56" s="40"/>
      <c r="URG56" s="40"/>
      <c r="URH56" s="40"/>
      <c r="URI56" s="40"/>
      <c r="URJ56" s="40"/>
      <c r="URK56" s="40"/>
      <c r="URL56" s="40"/>
      <c r="URM56" s="40"/>
      <c r="URN56" s="40"/>
      <c r="URO56" s="40"/>
      <c r="URP56" s="40"/>
      <c r="URQ56" s="40"/>
      <c r="URR56" s="40"/>
      <c r="URS56" s="40"/>
      <c r="URT56" s="40"/>
      <c r="URU56" s="40"/>
      <c r="URV56" s="40"/>
      <c r="URW56" s="40"/>
      <c r="URX56" s="40"/>
      <c r="URY56" s="40"/>
      <c r="URZ56" s="40"/>
      <c r="USA56" s="40"/>
      <c r="USB56" s="40"/>
      <c r="USC56" s="40"/>
      <c r="USD56" s="40"/>
      <c r="USE56" s="40"/>
      <c r="USF56" s="40"/>
      <c r="USG56" s="40"/>
      <c r="USH56" s="40"/>
      <c r="USI56" s="40"/>
      <c r="USJ56" s="40"/>
      <c r="USK56" s="40"/>
      <c r="USL56" s="40"/>
      <c r="USM56" s="40"/>
      <c r="USN56" s="40"/>
      <c r="USO56" s="40"/>
      <c r="USP56" s="40"/>
      <c r="USQ56" s="40"/>
      <c r="USR56" s="40"/>
      <c r="USS56" s="40"/>
      <c r="UST56" s="40"/>
      <c r="USU56" s="40"/>
      <c r="USV56" s="40"/>
      <c r="USW56" s="40"/>
      <c r="USX56" s="40"/>
      <c r="USY56" s="40"/>
      <c r="USZ56" s="40"/>
      <c r="UTA56" s="40"/>
      <c r="UTB56" s="40"/>
      <c r="UTC56" s="40"/>
      <c r="UTD56" s="40"/>
      <c r="UTE56" s="40"/>
      <c r="UTF56" s="40"/>
      <c r="UTG56" s="40"/>
      <c r="UTH56" s="40"/>
      <c r="UTI56" s="40"/>
      <c r="UTJ56" s="40"/>
      <c r="UTK56" s="40"/>
      <c r="UTL56" s="40"/>
      <c r="UTM56" s="40"/>
      <c r="UTN56" s="40"/>
      <c r="UTO56" s="40"/>
      <c r="UTP56" s="40"/>
      <c r="UTQ56" s="40"/>
      <c r="UTR56" s="40"/>
      <c r="UTS56" s="40"/>
      <c r="UTT56" s="40"/>
      <c r="UTU56" s="40"/>
      <c r="UTV56" s="40"/>
      <c r="UTW56" s="40"/>
      <c r="UTX56" s="40"/>
      <c r="UTY56" s="40"/>
      <c r="UTZ56" s="40"/>
      <c r="UUA56" s="40"/>
      <c r="UUB56" s="40"/>
      <c r="UUC56" s="40"/>
      <c r="UUD56" s="40"/>
      <c r="UUE56" s="40"/>
      <c r="UUF56" s="40"/>
      <c r="UUG56" s="40"/>
      <c r="UUH56" s="40"/>
      <c r="UUI56" s="40"/>
      <c r="UUJ56" s="40"/>
      <c r="UUK56" s="40"/>
      <c r="UUL56" s="40"/>
      <c r="UUM56" s="40"/>
      <c r="UUN56" s="40"/>
      <c r="UUO56" s="40"/>
      <c r="UUP56" s="40"/>
      <c r="UUQ56" s="40"/>
      <c r="UUR56" s="40"/>
      <c r="UUS56" s="40"/>
      <c r="UUT56" s="40"/>
      <c r="UUU56" s="40"/>
      <c r="UUV56" s="40"/>
      <c r="UUW56" s="40"/>
      <c r="UUX56" s="40"/>
      <c r="UUY56" s="40"/>
      <c r="UUZ56" s="40"/>
      <c r="UVA56" s="40"/>
      <c r="UVB56" s="40"/>
      <c r="UVC56" s="40"/>
      <c r="UVD56" s="40"/>
      <c r="UVE56" s="40"/>
      <c r="UVF56" s="40"/>
      <c r="UVG56" s="40"/>
      <c r="UVH56" s="40"/>
      <c r="UVI56" s="40"/>
      <c r="UVJ56" s="40"/>
      <c r="UVK56" s="40"/>
      <c r="UVL56" s="40"/>
      <c r="UVM56" s="40"/>
      <c r="UVN56" s="40"/>
      <c r="UVO56" s="40"/>
      <c r="UVP56" s="40"/>
      <c r="UVQ56" s="40"/>
      <c r="UVR56" s="40"/>
      <c r="UVS56" s="40"/>
      <c r="UVT56" s="40"/>
      <c r="UVU56" s="40"/>
      <c r="UVV56" s="40"/>
      <c r="UVW56" s="40"/>
      <c r="UVX56" s="40"/>
      <c r="UVY56" s="40"/>
      <c r="UVZ56" s="40"/>
      <c r="UWA56" s="40"/>
      <c r="UWB56" s="40"/>
      <c r="UWC56" s="40"/>
      <c r="UWD56" s="40"/>
      <c r="UWE56" s="40"/>
      <c r="UWF56" s="40"/>
      <c r="UWG56" s="40"/>
      <c r="UWH56" s="40"/>
      <c r="UWI56" s="40"/>
      <c r="UWJ56" s="40"/>
      <c r="UWK56" s="40"/>
      <c r="UWL56" s="40"/>
      <c r="UWM56" s="40"/>
      <c r="UWN56" s="40"/>
      <c r="UWO56" s="40"/>
      <c r="UWP56" s="40"/>
      <c r="UWQ56" s="40"/>
      <c r="UWR56" s="40"/>
      <c r="UWS56" s="40"/>
      <c r="UWT56" s="40"/>
      <c r="UWU56" s="40"/>
      <c r="UWV56" s="40"/>
      <c r="UWW56" s="40"/>
      <c r="UWX56" s="40"/>
      <c r="UWY56" s="40"/>
      <c r="UWZ56" s="40"/>
      <c r="UXA56" s="40"/>
      <c r="UXB56" s="40"/>
      <c r="UXC56" s="40"/>
      <c r="UXD56" s="40"/>
      <c r="UXE56" s="40"/>
      <c r="UXF56" s="40"/>
      <c r="UXG56" s="40"/>
      <c r="UXH56" s="40"/>
      <c r="UXI56" s="40"/>
      <c r="UXJ56" s="40"/>
      <c r="UXK56" s="40"/>
      <c r="UXL56" s="40"/>
      <c r="UXM56" s="40"/>
      <c r="UXN56" s="40"/>
      <c r="UXO56" s="40"/>
      <c r="UXP56" s="40"/>
      <c r="UXQ56" s="40"/>
      <c r="UXR56" s="40"/>
      <c r="UXS56" s="40"/>
      <c r="UXT56" s="40"/>
      <c r="UXU56" s="40"/>
      <c r="UXV56" s="40"/>
      <c r="UXW56" s="40"/>
      <c r="UXX56" s="40"/>
      <c r="UXY56" s="40"/>
      <c r="UXZ56" s="40"/>
      <c r="UYA56" s="40"/>
      <c r="UYB56" s="40"/>
      <c r="UYC56" s="40"/>
      <c r="UYD56" s="40"/>
      <c r="UYE56" s="40"/>
      <c r="UYF56" s="40"/>
      <c r="UYG56" s="40"/>
      <c r="UYH56" s="40"/>
      <c r="UYI56" s="40"/>
      <c r="UYJ56" s="40"/>
      <c r="UYK56" s="40"/>
      <c r="UYL56" s="40"/>
      <c r="UYM56" s="40"/>
      <c r="UYN56" s="40"/>
      <c r="UYO56" s="40"/>
      <c r="UYP56" s="40"/>
      <c r="UYQ56" s="40"/>
      <c r="UYR56" s="40"/>
      <c r="UYS56" s="40"/>
      <c r="UYT56" s="40"/>
      <c r="UYU56" s="40"/>
      <c r="UYV56" s="40"/>
      <c r="UYW56" s="40"/>
      <c r="UYX56" s="40"/>
      <c r="UYY56" s="40"/>
      <c r="UYZ56" s="40"/>
      <c r="UZA56" s="40"/>
      <c r="UZB56" s="40"/>
      <c r="UZC56" s="40"/>
      <c r="UZD56" s="40"/>
      <c r="UZE56" s="40"/>
      <c r="UZF56" s="40"/>
      <c r="UZG56" s="40"/>
      <c r="UZH56" s="40"/>
      <c r="UZI56" s="40"/>
      <c r="UZJ56" s="40"/>
      <c r="UZK56" s="40"/>
      <c r="UZL56" s="40"/>
      <c r="UZM56" s="40"/>
      <c r="UZN56" s="40"/>
      <c r="UZO56" s="40"/>
      <c r="UZP56" s="40"/>
      <c r="UZQ56" s="40"/>
      <c r="UZR56" s="40"/>
      <c r="UZS56" s="40"/>
      <c r="UZT56" s="40"/>
      <c r="UZU56" s="40"/>
      <c r="UZV56" s="40"/>
      <c r="UZW56" s="40"/>
      <c r="UZX56" s="40"/>
      <c r="UZY56" s="40"/>
      <c r="UZZ56" s="40"/>
      <c r="VAA56" s="40"/>
      <c r="VAB56" s="40"/>
      <c r="VAC56" s="40"/>
      <c r="VAD56" s="40"/>
      <c r="VAE56" s="40"/>
      <c r="VAF56" s="40"/>
      <c r="VAG56" s="40"/>
      <c r="VAH56" s="40"/>
      <c r="VAI56" s="40"/>
      <c r="VAJ56" s="40"/>
      <c r="VAK56" s="40"/>
      <c r="VAL56" s="40"/>
      <c r="VAM56" s="40"/>
      <c r="VAN56" s="40"/>
      <c r="VAO56" s="40"/>
      <c r="VAP56" s="40"/>
      <c r="VAQ56" s="40"/>
      <c r="VAR56" s="40"/>
      <c r="VAS56" s="40"/>
      <c r="VAT56" s="40"/>
      <c r="VAU56" s="40"/>
      <c r="VAV56" s="40"/>
      <c r="VAW56" s="40"/>
      <c r="VAX56" s="40"/>
      <c r="VAY56" s="40"/>
      <c r="VAZ56" s="40"/>
      <c r="VBA56" s="40"/>
      <c r="VBB56" s="40"/>
      <c r="VBC56" s="40"/>
      <c r="VBD56" s="40"/>
      <c r="VBE56" s="40"/>
      <c r="VBF56" s="40"/>
      <c r="VBG56" s="40"/>
      <c r="VBH56" s="40"/>
      <c r="VBI56" s="40"/>
      <c r="VBJ56" s="40"/>
      <c r="VBK56" s="40"/>
      <c r="VBL56" s="40"/>
      <c r="VBM56" s="40"/>
      <c r="VBN56" s="40"/>
      <c r="VBO56" s="40"/>
      <c r="VBP56" s="40"/>
      <c r="VBQ56" s="40"/>
      <c r="VBR56" s="40"/>
      <c r="VBS56" s="40"/>
      <c r="VBT56" s="40"/>
      <c r="VBU56" s="40"/>
      <c r="VBV56" s="40"/>
      <c r="VBW56" s="40"/>
      <c r="VBX56" s="40"/>
      <c r="VBY56" s="40"/>
      <c r="VBZ56" s="40"/>
      <c r="VCA56" s="40"/>
      <c r="VCB56" s="40"/>
      <c r="VCC56" s="40"/>
      <c r="VCD56" s="40"/>
      <c r="VCE56" s="40"/>
      <c r="VCF56" s="40"/>
      <c r="VCG56" s="40"/>
      <c r="VCH56" s="40"/>
      <c r="VCI56" s="40"/>
      <c r="VCJ56" s="40"/>
      <c r="VCK56" s="40"/>
      <c r="VCL56" s="40"/>
      <c r="VCM56" s="40"/>
      <c r="VCN56" s="40"/>
      <c r="VCO56" s="40"/>
      <c r="VCP56" s="40"/>
      <c r="VCQ56" s="40"/>
      <c r="VCR56" s="40"/>
      <c r="VCS56" s="40"/>
      <c r="VCT56" s="40"/>
      <c r="VCU56" s="40"/>
      <c r="VCV56" s="40"/>
      <c r="VCW56" s="40"/>
      <c r="VCX56" s="40"/>
      <c r="VCY56" s="40"/>
      <c r="VCZ56" s="40"/>
      <c r="VDA56" s="40"/>
      <c r="VDB56" s="40"/>
      <c r="VDC56" s="40"/>
      <c r="VDD56" s="40"/>
      <c r="VDE56" s="40"/>
      <c r="VDF56" s="40"/>
      <c r="VDG56" s="40"/>
      <c r="VDH56" s="40"/>
      <c r="VDI56" s="40"/>
      <c r="VDJ56" s="40"/>
      <c r="VDK56" s="40"/>
      <c r="VDL56" s="40"/>
      <c r="VDM56" s="40"/>
      <c r="VDN56" s="40"/>
      <c r="VDO56" s="40"/>
      <c r="VDP56" s="40"/>
      <c r="VDQ56" s="40"/>
      <c r="VDR56" s="40"/>
      <c r="VDS56" s="40"/>
      <c r="VDT56" s="40"/>
      <c r="VDU56" s="40"/>
      <c r="VDV56" s="40"/>
      <c r="VDW56" s="40"/>
      <c r="VDX56" s="40"/>
      <c r="VDY56" s="40"/>
      <c r="VDZ56" s="40"/>
      <c r="VEA56" s="40"/>
      <c r="VEB56" s="40"/>
      <c r="VEC56" s="40"/>
      <c r="VED56" s="40"/>
      <c r="VEE56" s="40"/>
      <c r="VEF56" s="40"/>
      <c r="VEG56" s="40"/>
      <c r="VEH56" s="40"/>
      <c r="VEI56" s="40"/>
      <c r="VEJ56" s="40"/>
      <c r="VEK56" s="40"/>
      <c r="VEL56" s="40"/>
      <c r="VEM56" s="40"/>
      <c r="VEN56" s="40"/>
      <c r="VEO56" s="40"/>
      <c r="VEP56" s="40"/>
      <c r="VEQ56" s="40"/>
      <c r="VER56" s="40"/>
      <c r="VES56" s="40"/>
      <c r="VET56" s="40"/>
      <c r="VEU56" s="40"/>
      <c r="VEV56" s="40"/>
      <c r="VEW56" s="40"/>
      <c r="VEX56" s="40"/>
      <c r="VEY56" s="40"/>
      <c r="VEZ56" s="40"/>
      <c r="VFA56" s="40"/>
      <c r="VFB56" s="40"/>
      <c r="VFC56" s="40"/>
      <c r="VFD56" s="40"/>
      <c r="VFE56" s="40"/>
      <c r="VFF56" s="40"/>
      <c r="VFG56" s="40"/>
      <c r="VFH56" s="40"/>
      <c r="VFI56" s="40"/>
      <c r="VFJ56" s="40"/>
      <c r="VFK56" s="40"/>
      <c r="VFL56" s="40"/>
      <c r="VFM56" s="40"/>
      <c r="VFN56" s="40"/>
      <c r="VFO56" s="40"/>
      <c r="VFP56" s="40"/>
      <c r="VFQ56" s="40"/>
      <c r="VFR56" s="40"/>
      <c r="VFS56" s="40"/>
      <c r="VFT56" s="40"/>
      <c r="VFU56" s="40"/>
      <c r="VFV56" s="40"/>
      <c r="VFW56" s="40"/>
      <c r="VFX56" s="40"/>
      <c r="VFY56" s="40"/>
      <c r="VFZ56" s="40"/>
      <c r="VGA56" s="40"/>
      <c r="VGB56" s="40"/>
      <c r="VGC56" s="40"/>
      <c r="VGD56" s="40"/>
      <c r="VGE56" s="40"/>
      <c r="VGF56" s="40"/>
      <c r="VGG56" s="40"/>
      <c r="VGH56" s="40"/>
      <c r="VGI56" s="40"/>
      <c r="VGJ56" s="40"/>
      <c r="VGK56" s="40"/>
      <c r="VGL56" s="40"/>
      <c r="VGM56" s="40"/>
      <c r="VGN56" s="40"/>
      <c r="VGO56" s="40"/>
      <c r="VGP56" s="40"/>
      <c r="VGQ56" s="40"/>
      <c r="VGR56" s="40"/>
      <c r="VGS56" s="40"/>
      <c r="VGT56" s="40"/>
      <c r="VGU56" s="40"/>
      <c r="VGV56" s="40"/>
      <c r="VGW56" s="40"/>
      <c r="VGX56" s="40"/>
      <c r="VGY56" s="40"/>
      <c r="VGZ56" s="40"/>
      <c r="VHA56" s="40"/>
      <c r="VHB56" s="40"/>
      <c r="VHC56" s="40"/>
      <c r="VHD56" s="40"/>
      <c r="VHE56" s="40"/>
      <c r="VHF56" s="40"/>
      <c r="VHG56" s="40"/>
      <c r="VHH56" s="40"/>
      <c r="VHI56" s="40"/>
      <c r="VHJ56" s="40"/>
      <c r="VHK56" s="40"/>
      <c r="VHL56" s="40"/>
      <c r="VHM56" s="40"/>
      <c r="VHN56" s="40"/>
      <c r="VHO56" s="40"/>
      <c r="VHP56" s="40"/>
      <c r="VHQ56" s="40"/>
      <c r="VHR56" s="40"/>
      <c r="VHS56" s="40"/>
      <c r="VHT56" s="40"/>
      <c r="VHU56" s="40"/>
      <c r="VHV56" s="40"/>
      <c r="VHW56" s="40"/>
      <c r="VHX56" s="40"/>
      <c r="VHY56" s="40"/>
      <c r="VHZ56" s="40"/>
      <c r="VIA56" s="40"/>
      <c r="VIB56" s="40"/>
      <c r="VIC56" s="40"/>
      <c r="VID56" s="40"/>
      <c r="VIE56" s="40"/>
      <c r="VIF56" s="40"/>
      <c r="VIG56" s="40"/>
      <c r="VIH56" s="40"/>
      <c r="VII56" s="40"/>
      <c r="VIJ56" s="40"/>
      <c r="VIK56" s="40"/>
      <c r="VIL56" s="40"/>
      <c r="VIM56" s="40"/>
      <c r="VIN56" s="40"/>
      <c r="VIO56" s="40"/>
      <c r="VIP56" s="40"/>
      <c r="VIQ56" s="40"/>
      <c r="VIR56" s="40"/>
      <c r="VIS56" s="40"/>
      <c r="VIT56" s="40"/>
      <c r="VIU56" s="40"/>
      <c r="VIV56" s="40"/>
      <c r="VIW56" s="40"/>
      <c r="VIX56" s="40"/>
      <c r="VIY56" s="40"/>
      <c r="VIZ56" s="40"/>
      <c r="VJA56" s="40"/>
      <c r="VJB56" s="40"/>
      <c r="VJC56" s="40"/>
      <c r="VJD56" s="40"/>
      <c r="VJE56" s="40"/>
      <c r="VJF56" s="40"/>
      <c r="VJG56" s="40"/>
      <c r="VJH56" s="40"/>
      <c r="VJI56" s="40"/>
      <c r="VJJ56" s="40"/>
      <c r="VJK56" s="40"/>
      <c r="VJL56" s="40"/>
      <c r="VJM56" s="40"/>
      <c r="VJN56" s="40"/>
      <c r="VJO56" s="40"/>
      <c r="VJP56" s="40"/>
      <c r="VJQ56" s="40"/>
      <c r="VJR56" s="40"/>
      <c r="VJS56" s="40"/>
      <c r="VJT56" s="40"/>
      <c r="VJU56" s="40"/>
      <c r="VJV56" s="40"/>
      <c r="VJW56" s="40"/>
      <c r="VJX56" s="40"/>
      <c r="VJY56" s="40"/>
      <c r="VJZ56" s="40"/>
      <c r="VKA56" s="40"/>
      <c r="VKB56" s="40"/>
      <c r="VKC56" s="40"/>
      <c r="VKD56" s="40"/>
      <c r="VKE56" s="40"/>
      <c r="VKF56" s="40"/>
      <c r="VKG56" s="40"/>
      <c r="VKH56" s="40"/>
      <c r="VKI56" s="40"/>
      <c r="VKJ56" s="40"/>
      <c r="VKK56" s="40"/>
      <c r="VKL56" s="40"/>
      <c r="VKM56" s="40"/>
      <c r="VKN56" s="40"/>
      <c r="VKO56" s="40"/>
      <c r="VKP56" s="40"/>
      <c r="VKQ56" s="40"/>
      <c r="VKR56" s="40"/>
      <c r="VKS56" s="40"/>
      <c r="VKT56" s="40"/>
      <c r="VKU56" s="40"/>
      <c r="VKV56" s="40"/>
      <c r="VKW56" s="40"/>
      <c r="VKX56" s="40"/>
      <c r="VKY56" s="40"/>
      <c r="VKZ56" s="40"/>
      <c r="VLA56" s="40"/>
      <c r="VLB56" s="40"/>
      <c r="VLC56" s="40"/>
      <c r="VLD56" s="40"/>
      <c r="VLE56" s="40"/>
      <c r="VLF56" s="40"/>
      <c r="VLG56" s="40"/>
      <c r="VLH56" s="40"/>
      <c r="VLI56" s="40"/>
      <c r="VLJ56" s="40"/>
      <c r="VLK56" s="40"/>
      <c r="VLL56" s="40"/>
      <c r="VLM56" s="40"/>
      <c r="VLN56" s="40"/>
      <c r="VLO56" s="40"/>
      <c r="VLP56" s="40"/>
      <c r="VLQ56" s="40"/>
      <c r="VLR56" s="40"/>
      <c r="VLS56" s="40"/>
      <c r="VLT56" s="40"/>
      <c r="VLU56" s="40"/>
      <c r="VLV56" s="40"/>
      <c r="VLW56" s="40"/>
      <c r="VLX56" s="40"/>
      <c r="VLY56" s="40"/>
      <c r="VLZ56" s="40"/>
      <c r="VMA56" s="40"/>
      <c r="VMB56" s="40"/>
      <c r="VMC56" s="40"/>
      <c r="VMD56" s="40"/>
      <c r="VME56" s="40"/>
      <c r="VMF56" s="40"/>
      <c r="VMG56" s="40"/>
      <c r="VMH56" s="40"/>
      <c r="VMI56" s="40"/>
      <c r="VMJ56" s="40"/>
      <c r="VMK56" s="40"/>
      <c r="VML56" s="40"/>
      <c r="VMM56" s="40"/>
      <c r="VMN56" s="40"/>
      <c r="VMO56" s="40"/>
      <c r="VMP56" s="40"/>
      <c r="VMQ56" s="40"/>
      <c r="VMR56" s="40"/>
      <c r="VMS56" s="40"/>
      <c r="VMT56" s="40"/>
      <c r="VMU56" s="40"/>
      <c r="VMV56" s="40"/>
      <c r="VMW56" s="40"/>
      <c r="VMX56" s="40"/>
      <c r="VMY56" s="40"/>
      <c r="VMZ56" s="40"/>
      <c r="VNA56" s="40"/>
      <c r="VNB56" s="40"/>
      <c r="VNC56" s="40"/>
      <c r="VND56" s="40"/>
      <c r="VNE56" s="40"/>
      <c r="VNF56" s="40"/>
      <c r="VNG56" s="40"/>
      <c r="VNH56" s="40"/>
      <c r="VNI56" s="40"/>
      <c r="VNJ56" s="40"/>
      <c r="VNK56" s="40"/>
      <c r="VNL56" s="40"/>
      <c r="VNM56" s="40"/>
      <c r="VNN56" s="40"/>
      <c r="VNO56" s="40"/>
      <c r="VNP56" s="40"/>
      <c r="VNQ56" s="40"/>
      <c r="VNR56" s="40"/>
      <c r="VNS56" s="40"/>
      <c r="VNT56" s="40"/>
      <c r="VNU56" s="40"/>
      <c r="VNV56" s="40"/>
      <c r="VNW56" s="40"/>
      <c r="VNX56" s="40"/>
      <c r="VNY56" s="40"/>
      <c r="VNZ56" s="40"/>
      <c r="VOA56" s="40"/>
      <c r="VOB56" s="40"/>
      <c r="VOC56" s="40"/>
      <c r="VOD56" s="40"/>
      <c r="VOE56" s="40"/>
      <c r="VOF56" s="40"/>
      <c r="VOG56" s="40"/>
      <c r="VOH56" s="40"/>
      <c r="VOI56" s="40"/>
      <c r="VOJ56" s="40"/>
      <c r="VOK56" s="40"/>
      <c r="VOL56" s="40"/>
      <c r="VOM56" s="40"/>
      <c r="VON56" s="40"/>
      <c r="VOO56" s="40"/>
      <c r="VOP56" s="40"/>
      <c r="VOQ56" s="40"/>
      <c r="VOR56" s="40"/>
      <c r="VOS56" s="40"/>
      <c r="VOT56" s="40"/>
      <c r="VOU56" s="40"/>
      <c r="VOV56" s="40"/>
      <c r="VOW56" s="40"/>
      <c r="VOX56" s="40"/>
      <c r="VOY56" s="40"/>
      <c r="VOZ56" s="40"/>
      <c r="VPA56" s="40"/>
      <c r="VPB56" s="40"/>
      <c r="VPC56" s="40"/>
      <c r="VPD56" s="40"/>
      <c r="VPE56" s="40"/>
      <c r="VPF56" s="40"/>
      <c r="VPG56" s="40"/>
      <c r="VPH56" s="40"/>
      <c r="VPI56" s="40"/>
      <c r="VPJ56" s="40"/>
      <c r="VPK56" s="40"/>
      <c r="VPL56" s="40"/>
      <c r="VPM56" s="40"/>
      <c r="VPN56" s="40"/>
      <c r="VPO56" s="40"/>
      <c r="VPP56" s="40"/>
      <c r="VPQ56" s="40"/>
      <c r="VPR56" s="40"/>
      <c r="VPS56" s="40"/>
      <c r="VPT56" s="40"/>
      <c r="VPU56" s="40"/>
      <c r="VPV56" s="40"/>
      <c r="VPW56" s="40"/>
      <c r="VPX56" s="40"/>
      <c r="VPY56" s="40"/>
      <c r="VPZ56" s="40"/>
      <c r="VQA56" s="40"/>
      <c r="VQB56" s="40"/>
      <c r="VQC56" s="40"/>
      <c r="VQD56" s="40"/>
      <c r="VQE56" s="40"/>
      <c r="VQF56" s="40"/>
      <c r="VQG56" s="40"/>
      <c r="VQH56" s="40"/>
      <c r="VQI56" s="40"/>
      <c r="VQJ56" s="40"/>
      <c r="VQK56" s="40"/>
      <c r="VQL56" s="40"/>
      <c r="VQM56" s="40"/>
      <c r="VQN56" s="40"/>
      <c r="VQO56" s="40"/>
      <c r="VQP56" s="40"/>
      <c r="VQQ56" s="40"/>
      <c r="VQR56" s="40"/>
      <c r="VQS56" s="40"/>
      <c r="VQT56" s="40"/>
      <c r="VQU56" s="40"/>
      <c r="VQV56" s="40"/>
      <c r="VQW56" s="40"/>
      <c r="VQX56" s="40"/>
      <c r="VQY56" s="40"/>
      <c r="VQZ56" s="40"/>
      <c r="VRA56" s="40"/>
      <c r="VRB56" s="40"/>
      <c r="VRC56" s="40"/>
      <c r="VRD56" s="40"/>
      <c r="VRE56" s="40"/>
      <c r="VRF56" s="40"/>
      <c r="VRG56" s="40"/>
      <c r="VRH56" s="40"/>
      <c r="VRI56" s="40"/>
      <c r="VRJ56" s="40"/>
      <c r="VRK56" s="40"/>
      <c r="VRL56" s="40"/>
      <c r="VRM56" s="40"/>
      <c r="VRN56" s="40"/>
      <c r="VRO56" s="40"/>
      <c r="VRP56" s="40"/>
      <c r="VRQ56" s="40"/>
      <c r="VRR56" s="40"/>
      <c r="VRS56" s="40"/>
      <c r="VRT56" s="40"/>
      <c r="VRU56" s="40"/>
      <c r="VRV56" s="40"/>
      <c r="VRW56" s="40"/>
      <c r="VRX56" s="40"/>
      <c r="VRY56" s="40"/>
      <c r="VRZ56" s="40"/>
      <c r="VSA56" s="40"/>
      <c r="VSB56" s="40"/>
      <c r="VSC56" s="40"/>
      <c r="VSD56" s="40"/>
      <c r="VSE56" s="40"/>
      <c r="VSF56" s="40"/>
      <c r="VSG56" s="40"/>
      <c r="VSH56" s="40"/>
      <c r="VSI56" s="40"/>
      <c r="VSJ56" s="40"/>
      <c r="VSK56" s="40"/>
      <c r="VSL56" s="40"/>
      <c r="VSM56" s="40"/>
      <c r="VSN56" s="40"/>
      <c r="VSO56" s="40"/>
      <c r="VSP56" s="40"/>
      <c r="VSQ56" s="40"/>
      <c r="VSR56" s="40"/>
      <c r="VSS56" s="40"/>
      <c r="VST56" s="40"/>
      <c r="VSU56" s="40"/>
      <c r="VSV56" s="40"/>
      <c r="VSW56" s="40"/>
      <c r="VSX56" s="40"/>
      <c r="VSY56" s="40"/>
      <c r="VSZ56" s="40"/>
      <c r="VTA56" s="40"/>
      <c r="VTB56" s="40"/>
      <c r="VTC56" s="40"/>
      <c r="VTD56" s="40"/>
      <c r="VTE56" s="40"/>
      <c r="VTF56" s="40"/>
      <c r="VTG56" s="40"/>
      <c r="VTH56" s="40"/>
      <c r="VTI56" s="40"/>
      <c r="VTJ56" s="40"/>
      <c r="VTK56" s="40"/>
      <c r="VTL56" s="40"/>
      <c r="VTM56" s="40"/>
      <c r="VTN56" s="40"/>
      <c r="VTO56" s="40"/>
      <c r="VTP56" s="40"/>
      <c r="VTQ56" s="40"/>
      <c r="VTR56" s="40"/>
      <c r="VTS56" s="40"/>
      <c r="VTT56" s="40"/>
      <c r="VTU56" s="40"/>
      <c r="VTV56" s="40"/>
      <c r="VTW56" s="40"/>
      <c r="VTX56" s="40"/>
      <c r="VTY56" s="40"/>
      <c r="VTZ56" s="40"/>
      <c r="VUA56" s="40"/>
      <c r="VUB56" s="40"/>
      <c r="VUC56" s="40"/>
      <c r="VUD56" s="40"/>
      <c r="VUE56" s="40"/>
      <c r="VUF56" s="40"/>
      <c r="VUG56" s="40"/>
      <c r="VUH56" s="40"/>
      <c r="VUI56" s="40"/>
      <c r="VUJ56" s="40"/>
      <c r="VUK56" s="40"/>
      <c r="VUL56" s="40"/>
      <c r="VUM56" s="40"/>
      <c r="VUN56" s="40"/>
      <c r="VUO56" s="40"/>
      <c r="VUP56" s="40"/>
      <c r="VUQ56" s="40"/>
      <c r="VUR56" s="40"/>
      <c r="VUS56" s="40"/>
      <c r="VUT56" s="40"/>
      <c r="VUU56" s="40"/>
      <c r="VUV56" s="40"/>
      <c r="VUW56" s="40"/>
      <c r="VUX56" s="40"/>
      <c r="VUY56" s="40"/>
      <c r="VUZ56" s="40"/>
      <c r="VVA56" s="40"/>
      <c r="VVB56" s="40"/>
      <c r="VVC56" s="40"/>
      <c r="VVD56" s="40"/>
      <c r="VVE56" s="40"/>
      <c r="VVF56" s="40"/>
      <c r="VVG56" s="40"/>
      <c r="VVH56" s="40"/>
      <c r="VVI56" s="40"/>
      <c r="VVJ56" s="40"/>
      <c r="VVK56" s="40"/>
      <c r="VVL56" s="40"/>
      <c r="VVM56" s="40"/>
      <c r="VVN56" s="40"/>
      <c r="VVO56" s="40"/>
      <c r="VVP56" s="40"/>
      <c r="VVQ56" s="40"/>
      <c r="VVR56" s="40"/>
      <c r="VVS56" s="40"/>
      <c r="VVT56" s="40"/>
      <c r="VVU56" s="40"/>
      <c r="VVV56" s="40"/>
      <c r="VVW56" s="40"/>
      <c r="VVX56" s="40"/>
      <c r="VVY56" s="40"/>
      <c r="VVZ56" s="40"/>
      <c r="VWA56" s="40"/>
      <c r="VWB56" s="40"/>
      <c r="VWC56" s="40"/>
      <c r="VWD56" s="40"/>
      <c r="VWE56" s="40"/>
      <c r="VWF56" s="40"/>
      <c r="VWG56" s="40"/>
      <c r="VWH56" s="40"/>
      <c r="VWI56" s="40"/>
      <c r="VWJ56" s="40"/>
      <c r="VWK56" s="40"/>
      <c r="VWL56" s="40"/>
      <c r="VWM56" s="40"/>
      <c r="VWN56" s="40"/>
      <c r="VWO56" s="40"/>
      <c r="VWP56" s="40"/>
      <c r="VWQ56" s="40"/>
      <c r="VWR56" s="40"/>
      <c r="VWS56" s="40"/>
      <c r="VWT56" s="40"/>
      <c r="VWU56" s="40"/>
      <c r="VWV56" s="40"/>
      <c r="VWW56" s="40"/>
      <c r="VWX56" s="40"/>
      <c r="VWY56" s="40"/>
      <c r="VWZ56" s="40"/>
      <c r="VXA56" s="40"/>
      <c r="VXB56" s="40"/>
      <c r="VXC56" s="40"/>
      <c r="VXD56" s="40"/>
      <c r="VXE56" s="40"/>
      <c r="VXF56" s="40"/>
      <c r="VXG56" s="40"/>
      <c r="VXH56" s="40"/>
      <c r="VXI56" s="40"/>
      <c r="VXJ56" s="40"/>
      <c r="VXK56" s="40"/>
      <c r="VXL56" s="40"/>
      <c r="VXM56" s="40"/>
      <c r="VXN56" s="40"/>
      <c r="VXO56" s="40"/>
      <c r="VXP56" s="40"/>
      <c r="VXQ56" s="40"/>
      <c r="VXR56" s="40"/>
      <c r="VXS56" s="40"/>
      <c r="VXT56" s="40"/>
      <c r="VXU56" s="40"/>
      <c r="VXV56" s="40"/>
      <c r="VXW56" s="40"/>
      <c r="VXX56" s="40"/>
      <c r="VXY56" s="40"/>
      <c r="VXZ56" s="40"/>
      <c r="VYA56" s="40"/>
      <c r="VYB56" s="40"/>
      <c r="VYC56" s="40"/>
      <c r="VYD56" s="40"/>
      <c r="VYE56" s="40"/>
      <c r="VYF56" s="40"/>
      <c r="VYG56" s="40"/>
      <c r="VYH56" s="40"/>
      <c r="VYI56" s="40"/>
      <c r="VYJ56" s="40"/>
      <c r="VYK56" s="40"/>
      <c r="VYL56" s="40"/>
      <c r="VYM56" s="40"/>
      <c r="VYN56" s="40"/>
      <c r="VYO56" s="40"/>
      <c r="VYP56" s="40"/>
      <c r="VYQ56" s="40"/>
      <c r="VYR56" s="40"/>
      <c r="VYS56" s="40"/>
      <c r="VYT56" s="40"/>
      <c r="VYU56" s="40"/>
      <c r="VYV56" s="40"/>
      <c r="VYW56" s="40"/>
      <c r="VYX56" s="40"/>
      <c r="VYY56" s="40"/>
      <c r="VYZ56" s="40"/>
      <c r="VZA56" s="40"/>
      <c r="VZB56" s="40"/>
      <c r="VZC56" s="40"/>
      <c r="VZD56" s="40"/>
      <c r="VZE56" s="40"/>
      <c r="VZF56" s="40"/>
      <c r="VZG56" s="40"/>
      <c r="VZH56" s="40"/>
      <c r="VZI56" s="40"/>
      <c r="VZJ56" s="40"/>
      <c r="VZK56" s="40"/>
      <c r="VZL56" s="40"/>
      <c r="VZM56" s="40"/>
      <c r="VZN56" s="40"/>
      <c r="VZO56" s="40"/>
      <c r="VZP56" s="40"/>
      <c r="VZQ56" s="40"/>
      <c r="VZR56" s="40"/>
      <c r="VZS56" s="40"/>
      <c r="VZT56" s="40"/>
      <c r="VZU56" s="40"/>
      <c r="VZV56" s="40"/>
      <c r="VZW56" s="40"/>
      <c r="VZX56" s="40"/>
      <c r="VZY56" s="40"/>
      <c r="VZZ56" s="40"/>
      <c r="WAA56" s="40"/>
      <c r="WAB56" s="40"/>
      <c r="WAC56" s="40"/>
      <c r="WAD56" s="40"/>
      <c r="WAE56" s="40"/>
      <c r="WAF56" s="40"/>
      <c r="WAG56" s="40"/>
      <c r="WAH56" s="40"/>
      <c r="WAI56" s="40"/>
      <c r="WAJ56" s="40"/>
      <c r="WAK56" s="40"/>
      <c r="WAL56" s="40"/>
      <c r="WAM56" s="40"/>
      <c r="WAN56" s="40"/>
      <c r="WAO56" s="40"/>
      <c r="WAP56" s="40"/>
      <c r="WAQ56" s="40"/>
      <c r="WAR56" s="40"/>
      <c r="WAS56" s="40"/>
      <c r="WAT56" s="40"/>
      <c r="WAU56" s="40"/>
      <c r="WAV56" s="40"/>
      <c r="WAW56" s="40"/>
      <c r="WAX56" s="40"/>
      <c r="WAY56" s="40"/>
      <c r="WAZ56" s="40"/>
      <c r="WBA56" s="40"/>
      <c r="WBB56" s="40"/>
      <c r="WBC56" s="40"/>
      <c r="WBD56" s="40"/>
      <c r="WBE56" s="40"/>
      <c r="WBF56" s="40"/>
      <c r="WBG56" s="40"/>
      <c r="WBH56" s="40"/>
      <c r="WBI56" s="40"/>
      <c r="WBJ56" s="40"/>
      <c r="WBK56" s="40"/>
      <c r="WBL56" s="40"/>
      <c r="WBM56" s="40"/>
      <c r="WBN56" s="40"/>
      <c r="WBO56" s="40"/>
      <c r="WBP56" s="40"/>
      <c r="WBQ56" s="40"/>
      <c r="WBR56" s="40"/>
      <c r="WBS56" s="40"/>
      <c r="WBT56" s="40"/>
      <c r="WBU56" s="40"/>
      <c r="WBV56" s="40"/>
      <c r="WBW56" s="40"/>
      <c r="WBX56" s="40"/>
      <c r="WBY56" s="40"/>
      <c r="WBZ56" s="40"/>
      <c r="WCA56" s="40"/>
      <c r="WCB56" s="40"/>
      <c r="WCC56" s="40"/>
      <c r="WCD56" s="40"/>
      <c r="WCE56" s="40"/>
      <c r="WCF56" s="40"/>
      <c r="WCG56" s="40"/>
      <c r="WCH56" s="40"/>
      <c r="WCI56" s="40"/>
      <c r="WCJ56" s="40"/>
      <c r="WCK56" s="40"/>
      <c r="WCL56" s="40"/>
      <c r="WCM56" s="40"/>
      <c r="WCN56" s="40"/>
      <c r="WCO56" s="40"/>
      <c r="WCP56" s="40"/>
      <c r="WCQ56" s="40"/>
      <c r="WCR56" s="40"/>
      <c r="WCS56" s="40"/>
      <c r="WCT56" s="40"/>
      <c r="WCU56" s="40"/>
      <c r="WCV56" s="40"/>
      <c r="WCW56" s="40"/>
      <c r="WCX56" s="40"/>
      <c r="WCY56" s="40"/>
      <c r="WCZ56" s="40"/>
      <c r="WDA56" s="40"/>
      <c r="WDB56" s="40"/>
      <c r="WDC56" s="40"/>
      <c r="WDD56" s="40"/>
      <c r="WDE56" s="40"/>
      <c r="WDF56" s="40"/>
      <c r="WDG56" s="40"/>
      <c r="WDH56" s="40"/>
      <c r="WDI56" s="40"/>
      <c r="WDJ56" s="40"/>
      <c r="WDK56" s="40"/>
      <c r="WDL56" s="40"/>
      <c r="WDM56" s="40"/>
      <c r="WDN56" s="40"/>
      <c r="WDO56" s="40"/>
      <c r="WDP56" s="40"/>
      <c r="WDQ56" s="40"/>
      <c r="WDR56" s="40"/>
      <c r="WDS56" s="40"/>
      <c r="WDT56" s="40"/>
      <c r="WDU56" s="40"/>
      <c r="WDV56" s="40"/>
      <c r="WDW56" s="40"/>
      <c r="WDX56" s="40"/>
      <c r="WDY56" s="40"/>
      <c r="WDZ56" s="40"/>
      <c r="WEA56" s="40"/>
      <c r="WEB56" s="40"/>
      <c r="WEC56" s="40"/>
      <c r="WED56" s="40"/>
      <c r="WEE56" s="40"/>
      <c r="WEF56" s="40"/>
      <c r="WEG56" s="40"/>
      <c r="WEH56" s="40"/>
      <c r="WEI56" s="40"/>
      <c r="WEJ56" s="40"/>
      <c r="WEK56" s="40"/>
      <c r="WEL56" s="40"/>
      <c r="WEM56" s="40"/>
      <c r="WEN56" s="40"/>
      <c r="WEO56" s="40"/>
      <c r="WEP56" s="40"/>
      <c r="WEQ56" s="40"/>
      <c r="WER56" s="40"/>
      <c r="WES56" s="40"/>
      <c r="WET56" s="40"/>
      <c r="WEU56" s="40"/>
      <c r="WEV56" s="40"/>
      <c r="WEW56" s="40"/>
      <c r="WEX56" s="40"/>
      <c r="WEY56" s="40"/>
      <c r="WEZ56" s="40"/>
      <c r="WFA56" s="40"/>
      <c r="WFB56" s="40"/>
      <c r="WFC56" s="40"/>
      <c r="WFD56" s="40"/>
      <c r="WFE56" s="40"/>
      <c r="WFF56" s="40"/>
      <c r="WFG56" s="40"/>
      <c r="WFH56" s="40"/>
      <c r="WFI56" s="40"/>
      <c r="WFJ56" s="40"/>
      <c r="WFK56" s="40"/>
      <c r="WFL56" s="40"/>
      <c r="WFM56" s="40"/>
      <c r="WFN56" s="40"/>
      <c r="WFO56" s="40"/>
      <c r="WFP56" s="40"/>
      <c r="WFQ56" s="40"/>
      <c r="WFR56" s="40"/>
      <c r="WFS56" s="40"/>
      <c r="WFT56" s="40"/>
      <c r="WFU56" s="40"/>
      <c r="WFV56" s="40"/>
      <c r="WFW56" s="40"/>
      <c r="WFX56" s="40"/>
      <c r="WFY56" s="40"/>
      <c r="WFZ56" s="40"/>
      <c r="WGA56" s="40"/>
      <c r="WGB56" s="40"/>
      <c r="WGC56" s="40"/>
      <c r="WGD56" s="40"/>
      <c r="WGE56" s="40"/>
      <c r="WGF56" s="40"/>
      <c r="WGG56" s="40"/>
      <c r="WGH56" s="40"/>
      <c r="WGI56" s="40"/>
      <c r="WGJ56" s="40"/>
      <c r="WGK56" s="40"/>
      <c r="WGL56" s="40"/>
      <c r="WGM56" s="40"/>
      <c r="WGN56" s="40"/>
      <c r="WGO56" s="40"/>
      <c r="WGP56" s="40"/>
      <c r="WGQ56" s="40"/>
      <c r="WGR56" s="40"/>
      <c r="WGS56" s="40"/>
      <c r="WGT56" s="40"/>
      <c r="WGU56" s="40"/>
      <c r="WGV56" s="40"/>
      <c r="WGW56" s="40"/>
      <c r="WGX56" s="40"/>
      <c r="WGY56" s="40"/>
      <c r="WGZ56" s="40"/>
      <c r="WHA56" s="40"/>
      <c r="WHB56" s="40"/>
      <c r="WHC56" s="40"/>
      <c r="WHD56" s="40"/>
      <c r="WHE56" s="40"/>
      <c r="WHF56" s="40"/>
      <c r="WHG56" s="40"/>
      <c r="WHH56" s="40"/>
      <c r="WHI56" s="40"/>
      <c r="WHJ56" s="40"/>
      <c r="WHK56" s="40"/>
      <c r="WHL56" s="40"/>
      <c r="WHM56" s="40"/>
      <c r="WHN56" s="40"/>
      <c r="WHO56" s="40"/>
      <c r="WHP56" s="40"/>
      <c r="WHQ56" s="40"/>
      <c r="WHR56" s="40"/>
      <c r="WHS56" s="40"/>
      <c r="WHT56" s="40"/>
      <c r="WHU56" s="40"/>
      <c r="WHV56" s="40"/>
      <c r="WHW56" s="40"/>
      <c r="WHX56" s="40"/>
      <c r="WHY56" s="40"/>
      <c r="WHZ56" s="40"/>
      <c r="WIA56" s="40"/>
      <c r="WIB56" s="40"/>
      <c r="WIC56" s="40"/>
      <c r="WID56" s="40"/>
      <c r="WIE56" s="40"/>
      <c r="WIF56" s="40"/>
      <c r="WIG56" s="40"/>
      <c r="WIH56" s="40"/>
      <c r="WII56" s="40"/>
      <c r="WIJ56" s="40"/>
      <c r="WIK56" s="40"/>
      <c r="WIL56" s="40"/>
      <c r="WIM56" s="40"/>
      <c r="WIN56" s="40"/>
      <c r="WIO56" s="40"/>
      <c r="WIP56" s="40"/>
      <c r="WIQ56" s="40"/>
      <c r="WIR56" s="40"/>
      <c r="WIS56" s="40"/>
      <c r="WIT56" s="40"/>
      <c r="WIU56" s="40"/>
      <c r="WIV56" s="40"/>
      <c r="WIW56" s="40"/>
      <c r="WIX56" s="40"/>
      <c r="WIY56" s="40"/>
      <c r="WIZ56" s="40"/>
      <c r="WJA56" s="40"/>
      <c r="WJB56" s="40"/>
      <c r="WJC56" s="40"/>
      <c r="WJD56" s="40"/>
      <c r="WJE56" s="40"/>
      <c r="WJF56" s="40"/>
      <c r="WJG56" s="40"/>
      <c r="WJH56" s="40"/>
      <c r="WJI56" s="40"/>
      <c r="WJJ56" s="40"/>
      <c r="WJK56" s="40"/>
      <c r="WJL56" s="40"/>
      <c r="WJM56" s="40"/>
      <c r="WJN56" s="40"/>
      <c r="WJO56" s="40"/>
      <c r="WJP56" s="40"/>
      <c r="WJQ56" s="40"/>
      <c r="WJR56" s="40"/>
      <c r="WJS56" s="40"/>
      <c r="WJT56" s="40"/>
      <c r="WJU56" s="40"/>
      <c r="WJV56" s="40"/>
      <c r="WJW56" s="40"/>
      <c r="WJX56" s="40"/>
      <c r="WJY56" s="40"/>
      <c r="WJZ56" s="40"/>
      <c r="WKA56" s="40"/>
      <c r="WKB56" s="40"/>
      <c r="WKC56" s="40"/>
      <c r="WKD56" s="40"/>
      <c r="WKE56" s="40"/>
      <c r="WKF56" s="40"/>
      <c r="WKG56" s="40"/>
      <c r="WKH56" s="40"/>
      <c r="WKI56" s="40"/>
      <c r="WKJ56" s="40"/>
      <c r="WKK56" s="40"/>
      <c r="WKL56" s="40"/>
      <c r="WKM56" s="40"/>
      <c r="WKN56" s="40"/>
      <c r="WKO56" s="40"/>
      <c r="WKP56" s="40"/>
      <c r="WKQ56" s="40"/>
      <c r="WKR56" s="40"/>
      <c r="WKS56" s="40"/>
      <c r="WKT56" s="40"/>
      <c r="WKU56" s="40"/>
      <c r="WKV56" s="40"/>
      <c r="WKW56" s="40"/>
      <c r="WKX56" s="40"/>
      <c r="WKY56" s="40"/>
      <c r="WKZ56" s="40"/>
      <c r="WLA56" s="40"/>
      <c r="WLB56" s="40"/>
      <c r="WLC56" s="40"/>
      <c r="WLD56" s="40"/>
      <c r="WLE56" s="40"/>
      <c r="WLF56" s="40"/>
      <c r="WLG56" s="40"/>
      <c r="WLH56" s="40"/>
      <c r="WLI56" s="40"/>
      <c r="WLJ56" s="40"/>
      <c r="WLK56" s="40"/>
      <c r="WLL56" s="40"/>
      <c r="WLM56" s="40"/>
      <c r="WLN56" s="40"/>
      <c r="WLO56" s="40"/>
      <c r="WLP56" s="40"/>
      <c r="WLQ56" s="40"/>
      <c r="WLR56" s="40"/>
      <c r="WLS56" s="40"/>
      <c r="WLT56" s="40"/>
      <c r="WLU56" s="40"/>
      <c r="WLV56" s="40"/>
      <c r="WLW56" s="40"/>
      <c r="WLX56" s="40"/>
      <c r="WLY56" s="40"/>
      <c r="WLZ56" s="40"/>
      <c r="WMA56" s="40"/>
      <c r="WMB56" s="40"/>
      <c r="WMC56" s="40"/>
      <c r="WMD56" s="40"/>
      <c r="WME56" s="40"/>
      <c r="WMF56" s="40"/>
      <c r="WMG56" s="40"/>
      <c r="WMH56" s="40"/>
      <c r="WMI56" s="40"/>
      <c r="WMJ56" s="40"/>
      <c r="WMK56" s="40"/>
      <c r="WML56" s="40"/>
      <c r="WMM56" s="40"/>
      <c r="WMN56" s="40"/>
      <c r="WMO56" s="40"/>
      <c r="WMP56" s="40"/>
      <c r="WMQ56" s="40"/>
      <c r="WMR56" s="40"/>
      <c r="WMS56" s="40"/>
      <c r="WMT56" s="40"/>
      <c r="WMU56" s="40"/>
      <c r="WMV56" s="40"/>
      <c r="WMW56" s="40"/>
      <c r="WMX56" s="40"/>
      <c r="WMY56" s="40"/>
      <c r="WMZ56" s="40"/>
      <c r="WNA56" s="40"/>
      <c r="WNB56" s="40"/>
      <c r="WNC56" s="40"/>
      <c r="WND56" s="40"/>
      <c r="WNE56" s="40"/>
      <c r="WNF56" s="40"/>
      <c r="WNG56" s="40"/>
      <c r="WNH56" s="40"/>
      <c r="WNI56" s="40"/>
      <c r="WNJ56" s="40"/>
      <c r="WNK56" s="40"/>
      <c r="WNL56" s="40"/>
      <c r="WNM56" s="40"/>
      <c r="WNN56" s="40"/>
      <c r="WNO56" s="40"/>
      <c r="WNP56" s="40"/>
      <c r="WNQ56" s="40"/>
      <c r="WNR56" s="40"/>
      <c r="WNS56" s="40"/>
      <c r="WNT56" s="40"/>
      <c r="WNU56" s="40"/>
      <c r="WNV56" s="40"/>
      <c r="WNW56" s="40"/>
      <c r="WNX56" s="40"/>
      <c r="WNY56" s="40"/>
      <c r="WNZ56" s="40"/>
      <c r="WOA56" s="40"/>
      <c r="WOB56" s="40"/>
      <c r="WOC56" s="40"/>
      <c r="WOD56" s="40"/>
      <c r="WOE56" s="40"/>
      <c r="WOF56" s="40"/>
      <c r="WOG56" s="40"/>
      <c r="WOH56" s="40"/>
      <c r="WOI56" s="40"/>
      <c r="WOJ56" s="40"/>
      <c r="WOK56" s="40"/>
      <c r="WOL56" s="40"/>
      <c r="WOM56" s="40"/>
      <c r="WON56" s="40"/>
      <c r="WOO56" s="40"/>
      <c r="WOP56" s="40"/>
      <c r="WOQ56" s="40"/>
      <c r="WOR56" s="40"/>
      <c r="WOS56" s="40"/>
      <c r="WOT56" s="40"/>
      <c r="WOU56" s="40"/>
      <c r="WOV56" s="40"/>
      <c r="WOW56" s="40"/>
      <c r="WOX56" s="40"/>
      <c r="WOY56" s="40"/>
      <c r="WOZ56" s="40"/>
      <c r="WPA56" s="40"/>
      <c r="WPB56" s="40"/>
      <c r="WPC56" s="40"/>
      <c r="WPD56" s="40"/>
      <c r="WPE56" s="40"/>
      <c r="WPF56" s="40"/>
      <c r="WPG56" s="40"/>
      <c r="WPH56" s="40"/>
      <c r="WPI56" s="40"/>
      <c r="WPJ56" s="40"/>
      <c r="WPK56" s="40"/>
      <c r="WPL56" s="40"/>
      <c r="WPM56" s="40"/>
      <c r="WPN56" s="40"/>
      <c r="WPO56" s="40"/>
      <c r="WPP56" s="40"/>
      <c r="WPQ56" s="40"/>
      <c r="WPR56" s="40"/>
      <c r="WPS56" s="40"/>
      <c r="WPT56" s="40"/>
      <c r="WPU56" s="40"/>
      <c r="WPV56" s="40"/>
      <c r="WPW56" s="40"/>
      <c r="WPX56" s="40"/>
      <c r="WPY56" s="40"/>
      <c r="WPZ56" s="40"/>
      <c r="WQA56" s="40"/>
      <c r="WQB56" s="40"/>
      <c r="WQC56" s="40"/>
      <c r="WQD56" s="40"/>
      <c r="WQE56" s="40"/>
      <c r="WQF56" s="40"/>
      <c r="WQG56" s="40"/>
      <c r="WQH56" s="40"/>
      <c r="WQI56" s="40"/>
      <c r="WQJ56" s="40"/>
      <c r="WQK56" s="40"/>
      <c r="WQL56" s="40"/>
      <c r="WQM56" s="40"/>
      <c r="WQN56" s="40"/>
      <c r="WQO56" s="40"/>
      <c r="WQP56" s="40"/>
      <c r="WQQ56" s="40"/>
      <c r="WQR56" s="40"/>
      <c r="WQS56" s="40"/>
      <c r="WQT56" s="40"/>
      <c r="WQU56" s="40"/>
      <c r="WQV56" s="40"/>
      <c r="WQW56" s="40"/>
      <c r="WQX56" s="40"/>
      <c r="WQY56" s="40"/>
      <c r="WQZ56" s="40"/>
      <c r="WRA56" s="40"/>
      <c r="WRB56" s="40"/>
      <c r="WRC56" s="40"/>
      <c r="WRD56" s="40"/>
      <c r="WRE56" s="40"/>
      <c r="WRF56" s="40"/>
      <c r="WRG56" s="40"/>
      <c r="WRH56" s="40"/>
      <c r="WRI56" s="40"/>
      <c r="WRJ56" s="40"/>
      <c r="WRK56" s="40"/>
      <c r="WRL56" s="40"/>
      <c r="WRM56" s="40"/>
      <c r="WRN56" s="40"/>
      <c r="WRO56" s="40"/>
      <c r="WRP56" s="40"/>
      <c r="WRQ56" s="40"/>
      <c r="WRR56" s="40"/>
      <c r="WRS56" s="40"/>
      <c r="WRT56" s="40"/>
      <c r="WRU56" s="40"/>
      <c r="WRV56" s="40"/>
      <c r="WRW56" s="40"/>
      <c r="WRX56" s="40"/>
      <c r="WRY56" s="40"/>
      <c r="WRZ56" s="40"/>
      <c r="WSA56" s="40"/>
      <c r="WSB56" s="40"/>
      <c r="WSC56" s="40"/>
      <c r="WSD56" s="40"/>
      <c r="WSE56" s="40"/>
      <c r="WSF56" s="40"/>
      <c r="WSG56" s="40"/>
      <c r="WSH56" s="40"/>
      <c r="WSI56" s="40"/>
      <c r="WSJ56" s="40"/>
      <c r="WSK56" s="40"/>
      <c r="WSL56" s="40"/>
      <c r="WSM56" s="40"/>
      <c r="WSN56" s="40"/>
      <c r="WSO56" s="40"/>
      <c r="WSP56" s="40"/>
      <c r="WSQ56" s="40"/>
      <c r="WSR56" s="40"/>
      <c r="WSS56" s="40"/>
      <c r="WST56" s="40"/>
      <c r="WSU56" s="40"/>
      <c r="WSV56" s="40"/>
      <c r="WSW56" s="40"/>
      <c r="WSX56" s="40"/>
      <c r="WSY56" s="40"/>
      <c r="WSZ56" s="40"/>
      <c r="WTA56" s="40"/>
      <c r="WTB56" s="40"/>
      <c r="WTC56" s="40"/>
      <c r="WTD56" s="40"/>
      <c r="WTE56" s="40"/>
      <c r="WTF56" s="40"/>
      <c r="WTG56" s="40"/>
      <c r="WTH56" s="40"/>
      <c r="WTI56" s="40"/>
      <c r="WTJ56" s="40"/>
      <c r="WTK56" s="40"/>
      <c r="WTL56" s="40"/>
      <c r="WTM56" s="40"/>
      <c r="WTN56" s="40"/>
      <c r="WTO56" s="40"/>
      <c r="WTP56" s="40"/>
      <c r="WTQ56" s="40"/>
      <c r="WTR56" s="40"/>
      <c r="WTS56" s="40"/>
      <c r="WTT56" s="40"/>
      <c r="WTU56" s="40"/>
      <c r="WTV56" s="40"/>
      <c r="WTW56" s="40"/>
      <c r="WTX56" s="40"/>
      <c r="WTY56" s="40"/>
      <c r="WTZ56" s="40"/>
      <c r="WUA56" s="40"/>
      <c r="WUB56" s="40"/>
      <c r="WUC56" s="40"/>
      <c r="WUD56" s="40"/>
      <c r="WUE56" s="40"/>
      <c r="WUF56" s="40"/>
      <c r="WUG56" s="40"/>
      <c r="WUH56" s="40"/>
      <c r="WUI56" s="40"/>
      <c r="WUJ56" s="40"/>
      <c r="WUK56" s="40"/>
      <c r="WUL56" s="40"/>
      <c r="WUM56" s="40"/>
      <c r="WUN56" s="40"/>
      <c r="WUO56" s="40"/>
      <c r="WUP56" s="40"/>
      <c r="WUQ56" s="40"/>
      <c r="WUR56" s="40"/>
      <c r="WUS56" s="40"/>
      <c r="WUT56" s="40"/>
      <c r="WUU56" s="40"/>
      <c r="WUV56" s="40"/>
      <c r="WUW56" s="40"/>
      <c r="WUX56" s="40"/>
      <c r="WUY56" s="40"/>
      <c r="WUZ56" s="40"/>
      <c r="WVA56" s="40"/>
      <c r="WVB56" s="40"/>
      <c r="WVC56" s="40"/>
      <c r="WVD56" s="40"/>
      <c r="WVE56" s="40"/>
      <c r="WVF56" s="40"/>
      <c r="WVG56" s="40"/>
      <c r="WVH56" s="40"/>
      <c r="WVI56" s="40"/>
      <c r="WVJ56" s="40"/>
      <c r="WVK56" s="40"/>
      <c r="WVL56" s="40"/>
      <c r="WVM56" s="40"/>
      <c r="WVN56" s="40"/>
      <c r="WVO56" s="40"/>
      <c r="WVP56" s="40"/>
      <c r="WVQ56" s="40"/>
      <c r="WVR56" s="40"/>
      <c r="WVS56" s="40"/>
      <c r="WVT56" s="40"/>
      <c r="WVU56" s="40"/>
      <c r="WVV56" s="40"/>
      <c r="WVW56" s="40"/>
      <c r="WVX56" s="40"/>
      <c r="WVY56" s="40"/>
      <c r="WVZ56" s="40"/>
      <c r="WWA56" s="40"/>
      <c r="WWB56" s="40"/>
      <c r="WWC56" s="40"/>
      <c r="WWD56" s="40"/>
      <c r="WWE56" s="40"/>
      <c r="WWF56" s="40"/>
      <c r="WWG56" s="40"/>
      <c r="WWH56" s="40"/>
      <c r="WWI56" s="40"/>
      <c r="WWJ56" s="40"/>
      <c r="WWK56" s="40"/>
      <c r="WWL56" s="40"/>
      <c r="WWM56" s="40"/>
      <c r="WWN56" s="40"/>
      <c r="WWO56" s="40"/>
      <c r="WWP56" s="40"/>
      <c r="WWQ56" s="40"/>
      <c r="WWR56" s="40"/>
      <c r="WWS56" s="40"/>
      <c r="WWT56" s="40"/>
      <c r="WWU56" s="40"/>
      <c r="WWV56" s="40"/>
      <c r="WWW56" s="40"/>
      <c r="WWX56" s="40"/>
      <c r="WWY56" s="40"/>
      <c r="WWZ56" s="40"/>
      <c r="WXA56" s="40"/>
      <c r="WXB56" s="40"/>
      <c r="WXC56" s="40"/>
      <c r="WXD56" s="40"/>
      <c r="WXE56" s="40"/>
      <c r="WXF56" s="40"/>
      <c r="WXG56" s="40"/>
      <c r="WXH56" s="40"/>
      <c r="WXI56" s="40"/>
      <c r="WXJ56" s="40"/>
      <c r="WXK56" s="40"/>
      <c r="WXL56" s="40"/>
      <c r="WXM56" s="40"/>
      <c r="WXN56" s="40"/>
      <c r="WXO56" s="40"/>
      <c r="WXP56" s="40"/>
      <c r="WXQ56" s="40"/>
      <c r="WXR56" s="40"/>
      <c r="WXS56" s="40"/>
      <c r="WXT56" s="40"/>
      <c r="WXU56" s="40"/>
      <c r="WXV56" s="40"/>
      <c r="WXW56" s="40"/>
      <c r="WXX56" s="40"/>
      <c r="WXY56" s="40"/>
      <c r="WXZ56" s="40"/>
      <c r="WYA56" s="40"/>
      <c r="WYB56" s="40"/>
      <c r="WYC56" s="40"/>
      <c r="WYD56" s="40"/>
      <c r="WYE56" s="40"/>
      <c r="WYF56" s="40"/>
      <c r="WYG56" s="40"/>
      <c r="WYH56" s="40"/>
      <c r="WYI56" s="40"/>
      <c r="WYJ56" s="40"/>
      <c r="WYK56" s="40"/>
      <c r="WYL56" s="40"/>
      <c r="WYM56" s="40"/>
      <c r="WYN56" s="40"/>
      <c r="WYO56" s="40"/>
      <c r="WYP56" s="40"/>
      <c r="WYQ56" s="40"/>
      <c r="WYR56" s="40"/>
      <c r="WYS56" s="40"/>
      <c r="WYT56" s="40"/>
      <c r="WYU56" s="40"/>
      <c r="WYV56" s="40"/>
      <c r="WYW56" s="40"/>
      <c r="WYX56" s="40"/>
      <c r="WYY56" s="40"/>
      <c r="WYZ56" s="40"/>
      <c r="WZA56" s="40"/>
      <c r="WZB56" s="40"/>
      <c r="WZC56" s="40"/>
      <c r="WZD56" s="40"/>
      <c r="WZE56" s="40"/>
      <c r="WZF56" s="40"/>
      <c r="WZG56" s="40"/>
      <c r="WZH56" s="40"/>
      <c r="WZI56" s="40"/>
      <c r="WZJ56" s="40"/>
      <c r="WZK56" s="40"/>
      <c r="WZL56" s="40"/>
      <c r="WZM56" s="40"/>
      <c r="WZN56" s="40"/>
      <c r="WZO56" s="40"/>
      <c r="WZP56" s="40"/>
      <c r="WZQ56" s="40"/>
      <c r="WZR56" s="40"/>
      <c r="WZS56" s="40"/>
      <c r="WZT56" s="40"/>
      <c r="WZU56" s="40"/>
      <c r="WZV56" s="40"/>
      <c r="WZW56" s="40"/>
      <c r="WZX56" s="40"/>
      <c r="WZY56" s="40"/>
      <c r="WZZ56" s="40"/>
      <c r="XAA56" s="40"/>
      <c r="XAB56" s="40"/>
      <c r="XAC56" s="40"/>
      <c r="XAD56" s="40"/>
      <c r="XAE56" s="40"/>
      <c r="XAF56" s="40"/>
      <c r="XAG56" s="40"/>
      <c r="XAH56" s="40"/>
      <c r="XAI56" s="40"/>
      <c r="XAJ56" s="40"/>
      <c r="XAK56" s="40"/>
      <c r="XAL56" s="40"/>
      <c r="XAM56" s="40"/>
      <c r="XAN56" s="40"/>
      <c r="XAO56" s="40"/>
      <c r="XAP56" s="40"/>
      <c r="XAQ56" s="40"/>
      <c r="XAR56" s="40"/>
      <c r="XAS56" s="40"/>
      <c r="XAT56" s="40"/>
      <c r="XAU56" s="40"/>
      <c r="XAV56" s="40"/>
      <c r="XAW56" s="40"/>
      <c r="XAX56" s="40"/>
      <c r="XAY56" s="40"/>
      <c r="XAZ56" s="40"/>
      <c r="XBA56" s="40"/>
      <c r="XBB56" s="40"/>
      <c r="XBC56" s="40"/>
      <c r="XBD56" s="40"/>
      <c r="XBE56" s="40"/>
      <c r="XBF56" s="40"/>
      <c r="XBG56" s="40"/>
      <c r="XBH56" s="40"/>
      <c r="XBI56" s="40"/>
      <c r="XBJ56" s="40"/>
      <c r="XBK56" s="40"/>
      <c r="XBL56" s="40"/>
      <c r="XBM56" s="40"/>
      <c r="XBN56" s="40"/>
      <c r="XBO56" s="40"/>
      <c r="XBP56" s="40"/>
      <c r="XBQ56" s="40"/>
      <c r="XBR56" s="40"/>
      <c r="XBS56" s="40"/>
      <c r="XBT56" s="40"/>
      <c r="XBU56" s="40"/>
      <c r="XBV56" s="40"/>
      <c r="XBW56" s="40"/>
      <c r="XBX56" s="40"/>
      <c r="XBY56" s="40"/>
      <c r="XBZ56" s="40"/>
      <c r="XCA56" s="40"/>
      <c r="XCB56" s="40"/>
      <c r="XCC56" s="40"/>
      <c r="XCD56" s="40"/>
      <c r="XCE56" s="40"/>
      <c r="XCF56" s="40"/>
      <c r="XCG56" s="40"/>
      <c r="XCH56" s="40"/>
      <c r="XCI56" s="40"/>
      <c r="XCJ56" s="40"/>
      <c r="XCK56" s="40"/>
      <c r="XCL56" s="40"/>
      <c r="XCM56" s="40"/>
      <c r="XCN56" s="40"/>
      <c r="XCO56" s="40"/>
      <c r="XCP56" s="40"/>
      <c r="XCQ56" s="40"/>
      <c r="XCR56" s="40"/>
      <c r="XCS56" s="40"/>
      <c r="XCT56" s="40"/>
      <c r="XCU56" s="40"/>
      <c r="XCV56" s="40"/>
      <c r="XCW56" s="40"/>
      <c r="XCX56" s="40"/>
      <c r="XCY56" s="40"/>
      <c r="XCZ56" s="40"/>
      <c r="XDA56" s="40"/>
      <c r="XDB56" s="40"/>
      <c r="XDC56" s="40"/>
      <c r="XDD56" s="40"/>
      <c r="XDE56" s="40"/>
      <c r="XDF56" s="40"/>
      <c r="XDG56" s="40"/>
      <c r="XDH56" s="40"/>
      <c r="XDI56" s="40"/>
      <c r="XDJ56" s="40"/>
      <c r="XDK56" s="40"/>
      <c r="XDL56" s="40"/>
      <c r="XDM56" s="40"/>
      <c r="XDN56" s="40"/>
      <c r="XDO56" s="40"/>
      <c r="XDP56" s="40"/>
      <c r="XDQ56" s="40"/>
      <c r="XDR56" s="40"/>
      <c r="XDS56" s="40"/>
      <c r="XDT56" s="40"/>
      <c r="XDU56" s="40"/>
      <c r="XDV56" s="40"/>
      <c r="XDW56" s="40"/>
      <c r="XDX56" s="40"/>
      <c r="XDY56" s="40"/>
      <c r="XDZ56" s="40"/>
      <c r="XEA56" s="40"/>
      <c r="XEB56" s="40"/>
      <c r="XEC56" s="40"/>
      <c r="XED56" s="40"/>
      <c r="XEE56" s="40"/>
      <c r="XEF56" s="40"/>
      <c r="XEG56" s="40"/>
      <c r="XEH56" s="40"/>
      <c r="XEI56" s="40"/>
      <c r="XEJ56" s="40"/>
      <c r="XEK56" s="40"/>
      <c r="XEL56" s="40"/>
      <c r="XEM56" s="40"/>
      <c r="XEN56" s="40"/>
      <c r="XEO56" s="40"/>
      <c r="XEP56" s="40"/>
      <c r="XEQ56" s="40"/>
      <c r="XER56" s="40"/>
      <c r="XES56" s="40"/>
      <c r="XET56" s="42"/>
      <c r="XEU56" s="42"/>
      <c r="XEV56" s="42"/>
      <c r="XEW56" s="42"/>
      <c r="XEX56" s="42"/>
      <c r="XEY56" s="42"/>
      <c r="XEZ56" s="42"/>
      <c r="XFA56" s="42"/>
      <c r="XFB56" s="42"/>
    </row>
    <row r="57" s="3" customFormat="1" customHeight="1" spans="3:15">
      <c r="C57" s="7"/>
      <c r="D57" s="8"/>
      <c r="E57" s="9"/>
      <c r="F57" s="9"/>
      <c r="G57" s="8"/>
      <c r="H57" s="8"/>
      <c r="I57" s="8"/>
      <c r="J57" s="8"/>
      <c r="K57" s="8"/>
      <c r="L57" s="10"/>
      <c r="M57" s="10"/>
      <c r="N57" s="10"/>
      <c r="O57" s="10"/>
    </row>
    <row r="58" s="6" customFormat="1" customHeight="1" spans="1:15">
      <c r="A58" s="3"/>
      <c r="B58" s="3"/>
      <c r="C58" s="7"/>
      <c r="D58" s="8"/>
      <c r="E58" s="9"/>
      <c r="F58" s="9"/>
      <c r="G58" s="8"/>
      <c r="H58" s="8"/>
      <c r="I58" s="8"/>
      <c r="J58" s="8"/>
      <c r="K58" s="8"/>
      <c r="L58" s="10"/>
      <c r="M58" s="10"/>
      <c r="N58" s="10"/>
      <c r="O58" s="10"/>
    </row>
    <row r="59" s="3" customFormat="1" customHeight="1" spans="3:15">
      <c r="C59" s="7"/>
      <c r="D59" s="8"/>
      <c r="E59" s="9"/>
      <c r="F59" s="9"/>
      <c r="G59" s="8"/>
      <c r="H59" s="8"/>
      <c r="I59" s="8"/>
      <c r="J59" s="8"/>
      <c r="K59" s="8"/>
      <c r="L59" s="10"/>
      <c r="M59" s="10"/>
      <c r="N59" s="10"/>
      <c r="O59" s="10"/>
    </row>
    <row r="60" s="3" customFormat="1" customHeight="1" spans="3:16382">
      <c r="C60" s="7"/>
      <c r="D60" s="8"/>
      <c r="E60" s="9"/>
      <c r="F60" s="9"/>
      <c r="G60" s="8"/>
      <c r="H60" s="8"/>
      <c r="I60" s="8"/>
      <c r="J60" s="8"/>
      <c r="K60" s="8"/>
      <c r="L60" s="10"/>
      <c r="M60" s="10"/>
      <c r="N60" s="10"/>
      <c r="O60" s="10"/>
      <c r="XET60" s="11"/>
      <c r="XEU60" s="11"/>
      <c r="XEV60" s="11"/>
      <c r="XEW60" s="11"/>
      <c r="XEX60" s="11"/>
      <c r="XEY60" s="11"/>
      <c r="XEZ60" s="11"/>
      <c r="XFA60" s="11"/>
      <c r="XFB60" s="11"/>
    </row>
    <row r="61" s="3" customFormat="1" customHeight="1" spans="3:16382">
      <c r="C61" s="7"/>
      <c r="D61" s="8"/>
      <c r="E61" s="9"/>
      <c r="F61" s="9"/>
      <c r="G61" s="8"/>
      <c r="H61" s="8"/>
      <c r="I61" s="8"/>
      <c r="J61" s="8"/>
      <c r="K61" s="8"/>
      <c r="L61" s="10"/>
      <c r="M61" s="10"/>
      <c r="N61" s="10"/>
      <c r="O61" s="10"/>
      <c r="XET61" s="11"/>
      <c r="XEU61" s="11"/>
      <c r="XEV61" s="11"/>
      <c r="XEW61" s="11"/>
      <c r="XEX61" s="11"/>
      <c r="XEY61" s="11"/>
      <c r="XEZ61" s="11"/>
      <c r="XFA61" s="11"/>
      <c r="XFB61" s="11"/>
    </row>
    <row r="62" s="3" customFormat="1" customHeight="1" spans="3:16382">
      <c r="C62" s="7"/>
      <c r="D62" s="8"/>
      <c r="E62" s="9"/>
      <c r="F62" s="9"/>
      <c r="G62" s="8"/>
      <c r="H62" s="8"/>
      <c r="I62" s="8"/>
      <c r="J62" s="8"/>
      <c r="K62" s="8"/>
      <c r="L62" s="10"/>
      <c r="M62" s="10"/>
      <c r="N62" s="10"/>
      <c r="O62" s="10"/>
      <c r="XET62" s="11"/>
      <c r="XEU62" s="11"/>
      <c r="XEV62" s="11"/>
      <c r="XEW62" s="11"/>
      <c r="XEX62" s="11"/>
      <c r="XEY62" s="11"/>
      <c r="XEZ62" s="11"/>
      <c r="XFA62" s="11"/>
      <c r="XFB62" s="11"/>
    </row>
  </sheetData>
  <pageMargins left="0.75" right="0.75" top="1" bottom="1" header="0.5" footer="0.5"/>
  <pageSetup paperSize="9" scale="87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65"/>
  <sheetViews>
    <sheetView tabSelected="1" view="pageBreakPreview" zoomScaleNormal="100" topLeftCell="A22" workbookViewId="0">
      <selection activeCell="M30" sqref="M30"/>
    </sheetView>
  </sheetViews>
  <sheetFormatPr defaultColWidth="9.14285714285714" defaultRowHeight="15.95" customHeight="1"/>
  <cols>
    <col min="1" max="1" width="3.57142857142857" style="3" customWidth="1"/>
    <col min="2" max="2" width="21.1428571428571" style="3" customWidth="1"/>
    <col min="3" max="3" width="5" style="7" customWidth="1"/>
    <col min="4" max="4" width="12.2857142857143" style="8" customWidth="1"/>
    <col min="5" max="5" width="9.42857142857143" style="9" customWidth="1"/>
    <col min="6" max="6" width="10.8571428571429" style="9" customWidth="1"/>
    <col min="7" max="7" width="9.28571428571429" style="8" customWidth="1"/>
    <col min="8" max="8" width="7" style="8" customWidth="1"/>
    <col min="9" max="9" width="10.4285714285714" style="8" customWidth="1"/>
    <col min="10" max="10" width="9" style="8" customWidth="1"/>
    <col min="11" max="11" width="9.28571428571429" style="8" customWidth="1"/>
    <col min="12" max="12" width="10.4285714285714" style="10" customWidth="1"/>
    <col min="13" max="13" width="11.5714285714286" style="10" customWidth="1"/>
    <col min="14" max="14" width="10.4285714285714" style="10" customWidth="1"/>
    <col min="15" max="15" width="12.7142857142857" style="10" customWidth="1"/>
    <col min="16" max="16373" width="9.14285714285714" style="3"/>
    <col min="16374" max="16382" width="9.14285714285714" style="11"/>
  </cols>
  <sheetData>
    <row r="1" s="1" customFormat="1" customHeight="1" spans="1:15">
      <c r="A1" s="12" t="s">
        <v>0</v>
      </c>
      <c r="B1" s="12"/>
      <c r="C1" s="12"/>
      <c r="D1" s="12"/>
      <c r="E1" s="12"/>
      <c r="F1" s="12"/>
      <c r="G1" s="13"/>
      <c r="H1" s="13"/>
      <c r="I1" s="13"/>
      <c r="J1" s="13"/>
      <c r="K1" s="32"/>
      <c r="L1" s="33"/>
      <c r="M1" s="33"/>
      <c r="N1" s="34"/>
      <c r="O1" s="34"/>
    </row>
    <row r="2" s="1" customFormat="1" customHeight="1" spans="1:15">
      <c r="A2" s="12" t="s">
        <v>77</v>
      </c>
      <c r="B2" s="12"/>
      <c r="C2" s="12"/>
      <c r="D2" s="12"/>
      <c r="E2" s="12"/>
      <c r="F2" s="12"/>
      <c r="G2" s="13"/>
      <c r="H2" s="13"/>
      <c r="I2" s="13"/>
      <c r="J2" s="13"/>
      <c r="K2" s="32"/>
      <c r="L2" s="33"/>
      <c r="M2" s="33"/>
      <c r="N2" s="34"/>
      <c r="O2" s="34"/>
    </row>
    <row r="3" s="1" customFormat="1" customHeight="1" spans="1:15">
      <c r="A3" s="14" t="s">
        <v>70</v>
      </c>
      <c r="B3" s="14"/>
      <c r="C3" s="14"/>
      <c r="D3" s="14"/>
      <c r="E3" s="12"/>
      <c r="F3" s="12"/>
      <c r="G3" s="13"/>
      <c r="H3" s="13"/>
      <c r="I3" s="13"/>
      <c r="J3" s="13"/>
      <c r="K3" s="32"/>
      <c r="L3" s="33"/>
      <c r="M3" s="33"/>
      <c r="N3" s="34"/>
      <c r="O3" s="34"/>
    </row>
    <row r="4" s="2" customFormat="1" ht="53.25" customHeight="1" spans="1:15">
      <c r="A4" s="15" t="s">
        <v>3</v>
      </c>
      <c r="B4" s="15" t="s">
        <v>4</v>
      </c>
      <c r="C4" s="16" t="s">
        <v>5</v>
      </c>
      <c r="D4" s="17" t="s">
        <v>6</v>
      </c>
      <c r="E4" s="18" t="s">
        <v>28</v>
      </c>
      <c r="F4" s="18" t="s">
        <v>29</v>
      </c>
      <c r="G4" s="17" t="s">
        <v>30</v>
      </c>
      <c r="H4" s="17" t="s">
        <v>31</v>
      </c>
      <c r="I4" s="17" t="s">
        <v>32</v>
      </c>
      <c r="J4" s="17" t="s">
        <v>33</v>
      </c>
      <c r="K4" s="17" t="s">
        <v>34</v>
      </c>
      <c r="L4" s="35" t="s">
        <v>11</v>
      </c>
      <c r="M4" s="35" t="s">
        <v>35</v>
      </c>
      <c r="N4" s="35" t="s">
        <v>12</v>
      </c>
      <c r="O4" s="35" t="s">
        <v>13</v>
      </c>
    </row>
    <row r="5" s="3" customFormat="1" customHeight="1" spans="1:16382">
      <c r="A5" s="19">
        <v>1</v>
      </c>
      <c r="B5" s="19" t="s">
        <v>36</v>
      </c>
      <c r="C5" s="19">
        <v>103</v>
      </c>
      <c r="D5" s="20">
        <v>2270000</v>
      </c>
      <c r="E5" s="21">
        <v>0</v>
      </c>
      <c r="F5" s="21">
        <v>225000</v>
      </c>
      <c r="G5" s="22">
        <v>0</v>
      </c>
      <c r="H5" s="23">
        <f t="shared" ref="H5:H12" si="0">G5*1%</f>
        <v>0</v>
      </c>
      <c r="I5" s="22">
        <f>225000+1531000+514000</f>
        <v>2270000</v>
      </c>
      <c r="J5" s="22">
        <f t="shared" ref="J5:J34" si="1">I5*1%</f>
        <v>22700</v>
      </c>
      <c r="K5" s="22">
        <v>0</v>
      </c>
      <c r="L5" s="36">
        <f t="shared" ref="L5:L34" si="2">SUM(G5:K5)</f>
        <v>2292700</v>
      </c>
      <c r="M5" s="36">
        <f t="shared" ref="M5:M34" si="3">E5+F5</f>
        <v>225000</v>
      </c>
      <c r="N5" s="36">
        <f t="shared" ref="N5:N34" si="4">L5-E5-F5</f>
        <v>2067700</v>
      </c>
      <c r="O5" s="37">
        <f t="shared" ref="O5:O24" si="5">D5+H5+J5-E5-F5</f>
        <v>2067700</v>
      </c>
      <c r="XET5" s="11"/>
      <c r="XEU5" s="11"/>
      <c r="XEV5" s="11"/>
      <c r="XEW5" s="11"/>
      <c r="XEX5" s="11"/>
      <c r="XEY5" s="11"/>
      <c r="XEZ5" s="11"/>
      <c r="XFA5" s="11"/>
      <c r="XFB5" s="11"/>
    </row>
    <row r="6" s="3" customFormat="1" customHeight="1" spans="1:16382">
      <c r="A6" s="19">
        <v>2</v>
      </c>
      <c r="B6" s="19" t="s">
        <v>36</v>
      </c>
      <c r="C6" s="19">
        <v>104</v>
      </c>
      <c r="D6" s="20">
        <v>2270000</v>
      </c>
      <c r="E6" s="21">
        <v>0</v>
      </c>
      <c r="F6" s="21">
        <v>225000</v>
      </c>
      <c r="G6" s="22">
        <v>0</v>
      </c>
      <c r="H6" s="23">
        <f t="shared" si="0"/>
        <v>0</v>
      </c>
      <c r="I6" s="22">
        <f>225000+1129000+916000</f>
        <v>2270000</v>
      </c>
      <c r="J6" s="22">
        <f t="shared" si="1"/>
        <v>22700</v>
      </c>
      <c r="K6" s="22">
        <v>0</v>
      </c>
      <c r="L6" s="36">
        <f t="shared" si="2"/>
        <v>2292700</v>
      </c>
      <c r="M6" s="36">
        <f t="shared" si="3"/>
        <v>225000</v>
      </c>
      <c r="N6" s="36">
        <f t="shared" si="4"/>
        <v>2067700</v>
      </c>
      <c r="O6" s="37">
        <f t="shared" si="5"/>
        <v>2067700</v>
      </c>
      <c r="XET6" s="11"/>
      <c r="XEU6" s="11"/>
      <c r="XEV6" s="11"/>
      <c r="XEW6" s="11"/>
      <c r="XEX6" s="11"/>
      <c r="XEY6" s="11"/>
      <c r="XEZ6" s="11"/>
      <c r="XFA6" s="11"/>
      <c r="XFB6" s="11"/>
    </row>
    <row r="7" s="3" customFormat="1" ht="15" spans="1:16382">
      <c r="A7" s="19">
        <v>3</v>
      </c>
      <c r="B7" s="19" t="s">
        <v>36</v>
      </c>
      <c r="C7" s="19">
        <v>105</v>
      </c>
      <c r="D7" s="20">
        <v>2270000</v>
      </c>
      <c r="E7" s="21">
        <v>0</v>
      </c>
      <c r="F7" s="21">
        <v>225000</v>
      </c>
      <c r="G7" s="22">
        <v>0</v>
      </c>
      <c r="H7" s="23">
        <f t="shared" si="0"/>
        <v>0</v>
      </c>
      <c r="I7" s="22">
        <f>225000+1129000+916000</f>
        <v>2270000</v>
      </c>
      <c r="J7" s="22">
        <f t="shared" si="1"/>
        <v>22700</v>
      </c>
      <c r="K7" s="22">
        <v>0</v>
      </c>
      <c r="L7" s="36">
        <f t="shared" si="2"/>
        <v>2292700</v>
      </c>
      <c r="M7" s="36">
        <f t="shared" si="3"/>
        <v>225000</v>
      </c>
      <c r="N7" s="36">
        <f t="shared" si="4"/>
        <v>2067700</v>
      </c>
      <c r="O7" s="37">
        <f t="shared" si="5"/>
        <v>2067700</v>
      </c>
      <c r="XET7" s="11"/>
      <c r="XEU7" s="11"/>
      <c r="XEV7" s="11"/>
      <c r="XEW7" s="11"/>
      <c r="XEX7" s="11"/>
      <c r="XEY7" s="11"/>
      <c r="XEZ7" s="11"/>
      <c r="XFA7" s="11"/>
      <c r="XFB7" s="11"/>
    </row>
    <row r="8" s="3" customFormat="1" ht="15" spans="1:16382">
      <c r="A8" s="19">
        <v>4</v>
      </c>
      <c r="B8" s="19" t="s">
        <v>36</v>
      </c>
      <c r="C8" s="19">
        <v>106</v>
      </c>
      <c r="D8" s="20">
        <v>2270000</v>
      </c>
      <c r="E8" s="21">
        <v>0</v>
      </c>
      <c r="F8" s="21">
        <v>225000</v>
      </c>
      <c r="G8" s="22">
        <v>0</v>
      </c>
      <c r="H8" s="23">
        <f t="shared" si="0"/>
        <v>0</v>
      </c>
      <c r="I8" s="22">
        <f>1354000+916000</f>
        <v>2270000</v>
      </c>
      <c r="J8" s="22">
        <f t="shared" si="1"/>
        <v>22700</v>
      </c>
      <c r="K8" s="22">
        <v>0</v>
      </c>
      <c r="L8" s="36">
        <f t="shared" si="2"/>
        <v>2292700</v>
      </c>
      <c r="M8" s="36">
        <f t="shared" si="3"/>
        <v>225000</v>
      </c>
      <c r="N8" s="36">
        <f t="shared" si="4"/>
        <v>2067700</v>
      </c>
      <c r="O8" s="37">
        <f t="shared" si="5"/>
        <v>2067700</v>
      </c>
      <c r="XET8" s="11"/>
      <c r="XEU8" s="11"/>
      <c r="XEV8" s="11"/>
      <c r="XEW8" s="11"/>
      <c r="XEX8" s="11"/>
      <c r="XEY8" s="11"/>
      <c r="XEZ8" s="11"/>
      <c r="XFA8" s="11"/>
      <c r="XFB8" s="11"/>
    </row>
    <row r="9" s="3" customFormat="1" ht="15" spans="1:16382">
      <c r="A9" s="19">
        <v>5</v>
      </c>
      <c r="B9" s="19" t="s">
        <v>36</v>
      </c>
      <c r="C9" s="19">
        <v>107</v>
      </c>
      <c r="D9" s="20">
        <v>2270000</v>
      </c>
      <c r="E9" s="21">
        <v>0</v>
      </c>
      <c r="F9" s="21">
        <v>225000</v>
      </c>
      <c r="G9" s="22">
        <v>0</v>
      </c>
      <c r="H9" s="23">
        <f t="shared" si="0"/>
        <v>0</v>
      </c>
      <c r="I9" s="22">
        <f>1354000+916000</f>
        <v>2270000</v>
      </c>
      <c r="J9" s="22">
        <f t="shared" si="1"/>
        <v>22700</v>
      </c>
      <c r="K9" s="22">
        <v>0</v>
      </c>
      <c r="L9" s="36">
        <f t="shared" si="2"/>
        <v>2292700</v>
      </c>
      <c r="M9" s="36">
        <f t="shared" si="3"/>
        <v>225000</v>
      </c>
      <c r="N9" s="36">
        <f t="shared" si="4"/>
        <v>2067700</v>
      </c>
      <c r="O9" s="37">
        <f t="shared" si="5"/>
        <v>2067700</v>
      </c>
      <c r="XET9" s="11"/>
      <c r="XEU9" s="11"/>
      <c r="XEV9" s="11"/>
      <c r="XEW9" s="11"/>
      <c r="XEX9" s="11"/>
      <c r="XEY9" s="11"/>
      <c r="XEZ9" s="11"/>
      <c r="XFA9" s="11"/>
      <c r="XFB9" s="11"/>
    </row>
    <row r="10" s="3" customFormat="1" customHeight="1" spans="1:16382">
      <c r="A10" s="19">
        <v>6</v>
      </c>
      <c r="B10" s="19" t="s">
        <v>37</v>
      </c>
      <c r="C10" s="19">
        <v>117</v>
      </c>
      <c r="D10" s="20">
        <v>2639000</v>
      </c>
      <c r="E10" s="21">
        <v>0</v>
      </c>
      <c r="F10" s="21">
        <f>25000+200000-200000+50000+150000</f>
        <v>225000</v>
      </c>
      <c r="G10" s="22"/>
      <c r="H10" s="23">
        <f t="shared" si="0"/>
        <v>0</v>
      </c>
      <c r="I10" s="22">
        <f>225000+1229000</f>
        <v>1454000</v>
      </c>
      <c r="J10" s="22">
        <f t="shared" si="1"/>
        <v>14540</v>
      </c>
      <c r="K10" s="22">
        <v>0</v>
      </c>
      <c r="L10" s="36">
        <f t="shared" si="2"/>
        <v>1468540</v>
      </c>
      <c r="M10" s="36">
        <f t="shared" si="3"/>
        <v>225000</v>
      </c>
      <c r="N10" s="36">
        <f t="shared" si="4"/>
        <v>1243540</v>
      </c>
      <c r="O10" s="37">
        <f t="shared" si="5"/>
        <v>2428540</v>
      </c>
      <c r="XET10" s="11"/>
      <c r="XEU10" s="11"/>
      <c r="XEV10" s="11"/>
      <c r="XEW10" s="11"/>
      <c r="XEX10" s="11"/>
      <c r="XEY10" s="11"/>
      <c r="XEZ10" s="11"/>
      <c r="XFA10" s="11"/>
      <c r="XFB10" s="11"/>
    </row>
    <row r="11" s="3" customFormat="1" customHeight="1" spans="1:16382">
      <c r="A11" s="19">
        <v>7</v>
      </c>
      <c r="B11" s="19" t="s">
        <v>37</v>
      </c>
      <c r="C11" s="19">
        <v>118</v>
      </c>
      <c r="D11" s="20">
        <v>2639000</v>
      </c>
      <c r="E11" s="21">
        <v>0</v>
      </c>
      <c r="F11" s="21">
        <f>25000+200000-200000+200000</f>
        <v>225000</v>
      </c>
      <c r="G11" s="22">
        <v>0</v>
      </c>
      <c r="H11" s="23">
        <f t="shared" si="0"/>
        <v>0</v>
      </c>
      <c r="I11" s="22">
        <f>225000+1229000</f>
        <v>1454000</v>
      </c>
      <c r="J11" s="22">
        <f t="shared" si="1"/>
        <v>14540</v>
      </c>
      <c r="K11" s="22">
        <v>0</v>
      </c>
      <c r="L11" s="36">
        <f t="shared" si="2"/>
        <v>1468540</v>
      </c>
      <c r="M11" s="36">
        <f t="shared" si="3"/>
        <v>225000</v>
      </c>
      <c r="N11" s="36">
        <f t="shared" si="4"/>
        <v>1243540</v>
      </c>
      <c r="O11" s="37">
        <f t="shared" si="5"/>
        <v>2428540</v>
      </c>
      <c r="XET11" s="11"/>
      <c r="XEU11" s="11"/>
      <c r="XEV11" s="11"/>
      <c r="XEW11" s="11"/>
      <c r="XEX11" s="11"/>
      <c r="XEY11" s="11"/>
      <c r="XEZ11" s="11"/>
      <c r="XFA11" s="11"/>
      <c r="XFB11" s="11"/>
    </row>
    <row r="12" s="3" customFormat="1" customHeight="1" spans="1:16382">
      <c r="A12" s="19">
        <v>8</v>
      </c>
      <c r="B12" s="19" t="s">
        <v>38</v>
      </c>
      <c r="C12" s="19">
        <v>119</v>
      </c>
      <c r="D12" s="20">
        <v>2679000</v>
      </c>
      <c r="E12" s="21">
        <f>0</f>
        <v>0</v>
      </c>
      <c r="F12" s="21">
        <f>25000+200000+154000+692600</f>
        <v>1071600</v>
      </c>
      <c r="G12" s="22">
        <f>0</f>
        <v>0</v>
      </c>
      <c r="H12" s="23">
        <f t="shared" si="0"/>
        <v>0</v>
      </c>
      <c r="I12" s="22">
        <f>225000+1261000</f>
        <v>1486000</v>
      </c>
      <c r="J12" s="22">
        <f t="shared" si="1"/>
        <v>14860</v>
      </c>
      <c r="K12" s="22"/>
      <c r="L12" s="36">
        <f t="shared" si="2"/>
        <v>1500860</v>
      </c>
      <c r="M12" s="36">
        <f t="shared" si="3"/>
        <v>1071600</v>
      </c>
      <c r="N12" s="36">
        <f t="shared" si="4"/>
        <v>429260</v>
      </c>
      <c r="O12" s="37">
        <f t="shared" si="5"/>
        <v>1622260</v>
      </c>
      <c r="XET12" s="11"/>
      <c r="XEU12" s="11"/>
      <c r="XEV12" s="11"/>
      <c r="XEW12" s="11"/>
      <c r="XEX12" s="11"/>
      <c r="XEY12" s="11"/>
      <c r="XEZ12" s="11"/>
      <c r="XFA12" s="11"/>
      <c r="XFB12" s="11"/>
    </row>
    <row r="13" s="3" customFormat="1" customHeight="1" spans="1:16382">
      <c r="A13" s="19">
        <v>9</v>
      </c>
      <c r="B13" s="19" t="s">
        <v>39</v>
      </c>
      <c r="C13" s="19">
        <v>120</v>
      </c>
      <c r="D13" s="20">
        <v>2600000</v>
      </c>
      <c r="E13" s="21">
        <v>0</v>
      </c>
      <c r="F13" s="21">
        <f>815116+639000+440000+106000</f>
        <v>2000116</v>
      </c>
      <c r="G13" s="22">
        <v>0</v>
      </c>
      <c r="H13" s="22">
        <v>0</v>
      </c>
      <c r="I13" s="22">
        <f>225000+1769000</f>
        <v>1994000</v>
      </c>
      <c r="J13" s="22">
        <f t="shared" si="1"/>
        <v>19940</v>
      </c>
      <c r="K13" s="22">
        <v>0</v>
      </c>
      <c r="L13" s="36">
        <f t="shared" si="2"/>
        <v>2013940</v>
      </c>
      <c r="M13" s="36">
        <f t="shared" si="3"/>
        <v>2000116</v>
      </c>
      <c r="N13" s="36">
        <f t="shared" si="4"/>
        <v>13824</v>
      </c>
      <c r="O13" s="37">
        <f t="shared" si="5"/>
        <v>619824</v>
      </c>
      <c r="XET13" s="11"/>
      <c r="XEU13" s="11"/>
      <c r="XEV13" s="11"/>
      <c r="XEW13" s="11"/>
      <c r="XEX13" s="11"/>
      <c r="XEY13" s="11"/>
      <c r="XEZ13" s="11"/>
      <c r="XFA13" s="11"/>
      <c r="XFB13" s="11"/>
    </row>
    <row r="14" s="4" customFormat="1" ht="15" spans="1:16382">
      <c r="A14" s="19">
        <v>10</v>
      </c>
      <c r="B14" s="24" t="s">
        <v>71</v>
      </c>
      <c r="C14" s="24">
        <v>121</v>
      </c>
      <c r="D14" s="25">
        <v>2750000</v>
      </c>
      <c r="E14" s="26">
        <v>0</v>
      </c>
      <c r="F14" s="26">
        <f>25000+200000+125000+1072500</f>
        <v>1422500</v>
      </c>
      <c r="G14" s="25">
        <f>0</f>
        <v>0</v>
      </c>
      <c r="H14" s="25">
        <f>0</f>
        <v>0</v>
      </c>
      <c r="I14" s="25">
        <f>225000+1910000</f>
        <v>2135000</v>
      </c>
      <c r="J14" s="25">
        <f t="shared" si="1"/>
        <v>21350</v>
      </c>
      <c r="K14" s="25"/>
      <c r="L14" s="38">
        <f t="shared" si="2"/>
        <v>2156350</v>
      </c>
      <c r="M14" s="38">
        <f t="shared" si="3"/>
        <v>1422500</v>
      </c>
      <c r="N14" s="38">
        <f t="shared" si="4"/>
        <v>733850</v>
      </c>
      <c r="O14" s="39">
        <f t="shared" si="5"/>
        <v>1348850</v>
      </c>
      <c r="XET14" s="41"/>
      <c r="XEU14" s="41"/>
      <c r="XEV14" s="41"/>
      <c r="XEW14" s="41"/>
      <c r="XEX14" s="41"/>
      <c r="XEY14" s="41"/>
      <c r="XEZ14" s="41"/>
      <c r="XFA14" s="41"/>
      <c r="XFB14" s="41"/>
    </row>
    <row r="15" s="3" customFormat="1" customHeight="1" spans="1:16382">
      <c r="A15" s="19">
        <v>11</v>
      </c>
      <c r="B15" s="19" t="s">
        <v>15</v>
      </c>
      <c r="C15" s="19">
        <v>201</v>
      </c>
      <c r="D15" s="20">
        <v>2540000</v>
      </c>
      <c r="E15" s="21">
        <v>606000</v>
      </c>
      <c r="F15" s="21">
        <f>210000+875000</f>
        <v>1085000</v>
      </c>
      <c r="G15" s="22">
        <f>225000+381000</f>
        <v>606000</v>
      </c>
      <c r="H15" s="22">
        <f t="shared" ref="H15:H27" si="6">G15*1%</f>
        <v>6060</v>
      </c>
      <c r="I15" s="22">
        <v>877000</v>
      </c>
      <c r="J15" s="22">
        <f t="shared" si="1"/>
        <v>8770</v>
      </c>
      <c r="K15" s="22">
        <v>0</v>
      </c>
      <c r="L15" s="36">
        <f t="shared" si="2"/>
        <v>1497830</v>
      </c>
      <c r="M15" s="36">
        <f t="shared" si="3"/>
        <v>1691000</v>
      </c>
      <c r="N15" s="36">
        <f t="shared" si="4"/>
        <v>-193170</v>
      </c>
      <c r="O15" s="37">
        <f t="shared" si="5"/>
        <v>863830</v>
      </c>
      <c r="XET15" s="11"/>
      <c r="XEU15" s="11"/>
      <c r="XEV15" s="11"/>
      <c r="XEW15" s="11"/>
      <c r="XEX15" s="11"/>
      <c r="XEY15" s="11"/>
      <c r="XEZ15" s="11"/>
      <c r="XFA15" s="11"/>
      <c r="XFB15" s="11"/>
    </row>
    <row r="16" s="3" customFormat="1" customHeight="1" spans="1:16382">
      <c r="A16" s="19">
        <v>12</v>
      </c>
      <c r="B16" s="19" t="s">
        <v>16</v>
      </c>
      <c r="C16" s="19">
        <v>202</v>
      </c>
      <c r="D16" s="20">
        <v>2579000</v>
      </c>
      <c r="E16" s="21">
        <f>25000+200000</f>
        <v>225000</v>
      </c>
      <c r="F16" s="21">
        <f>51000+540000+667000</f>
        <v>1258000</v>
      </c>
      <c r="G16" s="22">
        <v>225000</v>
      </c>
      <c r="H16" s="22">
        <f t="shared" si="6"/>
        <v>2250</v>
      </c>
      <c r="I16" s="22">
        <v>1258000</v>
      </c>
      <c r="J16" s="22">
        <f t="shared" si="1"/>
        <v>12580</v>
      </c>
      <c r="K16" s="22">
        <v>0</v>
      </c>
      <c r="L16" s="36">
        <f t="shared" si="2"/>
        <v>1497830</v>
      </c>
      <c r="M16" s="36">
        <f t="shared" si="3"/>
        <v>1483000</v>
      </c>
      <c r="N16" s="36">
        <f t="shared" si="4"/>
        <v>14830</v>
      </c>
      <c r="O16" s="37">
        <f t="shared" si="5"/>
        <v>1110830</v>
      </c>
      <c r="XET16" s="11"/>
      <c r="XEU16" s="11"/>
      <c r="XEV16" s="11"/>
      <c r="XEW16" s="11"/>
      <c r="XEX16" s="11"/>
      <c r="XEY16" s="11"/>
      <c r="XEZ16" s="11"/>
      <c r="XFA16" s="11"/>
      <c r="XFB16" s="11"/>
    </row>
    <row r="17" s="3" customFormat="1" customHeight="1" spans="1:16382">
      <c r="A17" s="19">
        <v>13</v>
      </c>
      <c r="B17" s="19" t="s">
        <v>41</v>
      </c>
      <c r="C17" s="19">
        <v>203</v>
      </c>
      <c r="D17" s="20">
        <v>2679000</v>
      </c>
      <c r="E17" s="21"/>
      <c r="F17" s="21">
        <f>25000+200000+390000+220000+649000</f>
        <v>1484000</v>
      </c>
      <c r="G17" s="22"/>
      <c r="H17" s="22">
        <f t="shared" si="6"/>
        <v>0</v>
      </c>
      <c r="I17" s="22">
        <v>1484000</v>
      </c>
      <c r="J17" s="22">
        <f t="shared" si="1"/>
        <v>14840</v>
      </c>
      <c r="K17" s="22"/>
      <c r="L17" s="36">
        <f t="shared" si="2"/>
        <v>1498840</v>
      </c>
      <c r="M17" s="36">
        <f t="shared" si="3"/>
        <v>1484000</v>
      </c>
      <c r="N17" s="36">
        <f t="shared" si="4"/>
        <v>14840</v>
      </c>
      <c r="O17" s="37">
        <f t="shared" si="5"/>
        <v>1209840</v>
      </c>
      <c r="XET17" s="11"/>
      <c r="XEU17" s="11"/>
      <c r="XEV17" s="11"/>
      <c r="XEW17" s="11"/>
      <c r="XEX17" s="11"/>
      <c r="XEY17" s="11"/>
      <c r="XEZ17" s="11"/>
      <c r="XFA17" s="11"/>
      <c r="XFB17" s="11"/>
    </row>
    <row r="18" s="3" customFormat="1" customHeight="1" spans="1:16382">
      <c r="A18" s="19">
        <v>14</v>
      </c>
      <c r="B18" s="19" t="s">
        <v>23</v>
      </c>
      <c r="C18" s="19">
        <v>204</v>
      </c>
      <c r="D18" s="20">
        <v>2550000</v>
      </c>
      <c r="E18" s="21">
        <f>605000</f>
        <v>605000</v>
      </c>
      <c r="F18" s="21">
        <v>210000</v>
      </c>
      <c r="G18" s="22">
        <f>E18</f>
        <v>605000</v>
      </c>
      <c r="H18" s="22">
        <f t="shared" si="6"/>
        <v>6050</v>
      </c>
      <c r="I18" s="22">
        <f>220000</f>
        <v>220000</v>
      </c>
      <c r="J18" s="22">
        <f t="shared" si="1"/>
        <v>2200</v>
      </c>
      <c r="K18" s="22">
        <v>0</v>
      </c>
      <c r="L18" s="36">
        <f t="shared" si="2"/>
        <v>833250</v>
      </c>
      <c r="M18" s="36">
        <f t="shared" si="3"/>
        <v>815000</v>
      </c>
      <c r="N18" s="36">
        <f t="shared" si="4"/>
        <v>18250</v>
      </c>
      <c r="O18" s="37">
        <f t="shared" si="5"/>
        <v>1743250</v>
      </c>
      <c r="XET18" s="11"/>
      <c r="XEU18" s="11"/>
      <c r="XEV18" s="11"/>
      <c r="XEW18" s="11"/>
      <c r="XEX18" s="11"/>
      <c r="XEY18" s="11"/>
      <c r="XEZ18" s="11"/>
      <c r="XFA18" s="11"/>
      <c r="XFB18" s="11"/>
    </row>
    <row r="19" s="3" customFormat="1" customHeight="1" spans="1:16382">
      <c r="A19" s="19">
        <v>15</v>
      </c>
      <c r="B19" s="19" t="s">
        <v>42</v>
      </c>
      <c r="C19" s="19">
        <v>206</v>
      </c>
      <c r="D19" s="20">
        <v>2139000</v>
      </c>
      <c r="E19" s="21">
        <v>0</v>
      </c>
      <c r="F19" s="21">
        <f>25000+1000+199000+200000+80000+110000+100000+100000+100000+100000</f>
        <v>1015000</v>
      </c>
      <c r="G19" s="22">
        <f>E19</f>
        <v>0</v>
      </c>
      <c r="H19" s="22">
        <f t="shared" si="6"/>
        <v>0</v>
      </c>
      <c r="I19" s="22">
        <f>225000+490000</f>
        <v>715000</v>
      </c>
      <c r="J19" s="22">
        <f t="shared" si="1"/>
        <v>7150</v>
      </c>
      <c r="K19" s="22">
        <v>0</v>
      </c>
      <c r="L19" s="36">
        <f t="shared" si="2"/>
        <v>722150</v>
      </c>
      <c r="M19" s="36">
        <f t="shared" si="3"/>
        <v>1015000</v>
      </c>
      <c r="N19" s="36">
        <f t="shared" si="4"/>
        <v>-292850</v>
      </c>
      <c r="O19" s="37">
        <f t="shared" si="5"/>
        <v>1131150</v>
      </c>
      <c r="XET19" s="11"/>
      <c r="XEU19" s="11"/>
      <c r="XEV19" s="11"/>
      <c r="XEW19" s="11"/>
      <c r="XEX19" s="11"/>
      <c r="XEY19" s="11"/>
      <c r="XEZ19" s="11"/>
      <c r="XFA19" s="11"/>
      <c r="XFB19" s="11"/>
    </row>
    <row r="20" s="3" customFormat="1" customHeight="1" spans="1:16382">
      <c r="A20" s="19">
        <v>16</v>
      </c>
      <c r="B20" s="19" t="s">
        <v>43</v>
      </c>
      <c r="C20" s="19">
        <v>218</v>
      </c>
      <c r="D20" s="20">
        <v>2639000</v>
      </c>
      <c r="E20" s="21"/>
      <c r="F20" s="21">
        <f>25000+200000-225000</f>
        <v>0</v>
      </c>
      <c r="G20" s="22"/>
      <c r="H20" s="22">
        <f t="shared" si="6"/>
        <v>0</v>
      </c>
      <c r="I20" s="22">
        <f>0</f>
        <v>0</v>
      </c>
      <c r="J20" s="22">
        <f t="shared" si="1"/>
        <v>0</v>
      </c>
      <c r="K20" s="22"/>
      <c r="L20" s="36">
        <f t="shared" si="2"/>
        <v>0</v>
      </c>
      <c r="M20" s="36">
        <f t="shared" si="3"/>
        <v>0</v>
      </c>
      <c r="N20" s="36">
        <f t="shared" si="4"/>
        <v>0</v>
      </c>
      <c r="O20" s="37">
        <v>0</v>
      </c>
      <c r="XET20" s="11"/>
      <c r="XEU20" s="11"/>
      <c r="XEV20" s="11"/>
      <c r="XEW20" s="11"/>
      <c r="XEX20" s="11"/>
      <c r="XEY20" s="11"/>
      <c r="XEZ20" s="11"/>
      <c r="XFA20" s="11"/>
      <c r="XFB20" s="11"/>
    </row>
    <row r="21" s="3" customFormat="1" customHeight="1" spans="1:16382">
      <c r="A21" s="19">
        <v>17</v>
      </c>
      <c r="B21" s="19" t="s">
        <v>39</v>
      </c>
      <c r="C21" s="19">
        <v>220</v>
      </c>
      <c r="D21" s="20">
        <v>2600000</v>
      </c>
      <c r="E21" s="21">
        <v>0</v>
      </c>
      <c r="F21" s="21">
        <f>815000+39000+200000+400000+40000</f>
        <v>1494000</v>
      </c>
      <c r="G21" s="22">
        <v>225000</v>
      </c>
      <c r="H21" s="22">
        <f t="shared" si="6"/>
        <v>2250</v>
      </c>
      <c r="I21" s="22">
        <v>1229000</v>
      </c>
      <c r="J21" s="22">
        <f t="shared" si="1"/>
        <v>12290</v>
      </c>
      <c r="K21" s="22">
        <v>0</v>
      </c>
      <c r="L21" s="36">
        <f t="shared" si="2"/>
        <v>1468540</v>
      </c>
      <c r="M21" s="36">
        <f t="shared" si="3"/>
        <v>1494000</v>
      </c>
      <c r="N21" s="36">
        <f t="shared" si="4"/>
        <v>-25460</v>
      </c>
      <c r="O21" s="37">
        <f t="shared" si="5"/>
        <v>1120540</v>
      </c>
      <c r="XET21" s="11"/>
      <c r="XEU21" s="11"/>
      <c r="XEV21" s="11"/>
      <c r="XEW21" s="11"/>
      <c r="XEX21" s="11"/>
      <c r="XEY21" s="11"/>
      <c r="XEZ21" s="11"/>
      <c r="XFA21" s="11"/>
      <c r="XFB21" s="11"/>
    </row>
    <row r="22" s="3" customFormat="1" customHeight="1" spans="1:16382">
      <c r="A22" s="19">
        <v>18</v>
      </c>
      <c r="B22" s="19" t="s">
        <v>44</v>
      </c>
      <c r="C22" s="19">
        <v>221</v>
      </c>
      <c r="D22" s="20">
        <v>2679000</v>
      </c>
      <c r="E22" s="21"/>
      <c r="F22" s="21">
        <f>25000+248006+5994+752600+275000</f>
        <v>1306600</v>
      </c>
      <c r="G22" s="22"/>
      <c r="H22" s="22">
        <f t="shared" si="6"/>
        <v>0</v>
      </c>
      <c r="I22" s="22">
        <v>1484000</v>
      </c>
      <c r="J22" s="22">
        <f t="shared" si="1"/>
        <v>14840</v>
      </c>
      <c r="K22" s="22"/>
      <c r="L22" s="36">
        <f t="shared" si="2"/>
        <v>1498840</v>
      </c>
      <c r="M22" s="36">
        <f t="shared" si="3"/>
        <v>1306600</v>
      </c>
      <c r="N22" s="36">
        <f t="shared" si="4"/>
        <v>192240</v>
      </c>
      <c r="O22" s="37">
        <f t="shared" si="5"/>
        <v>1387240</v>
      </c>
      <c r="XET22" s="11"/>
      <c r="XEU22" s="11"/>
      <c r="XEV22" s="11"/>
      <c r="XEW22" s="11"/>
      <c r="XEX22" s="11"/>
      <c r="XEY22" s="11"/>
      <c r="XEZ22" s="11"/>
      <c r="XFA22" s="11"/>
      <c r="XFB22" s="11"/>
    </row>
    <row r="23" s="3" customFormat="1" customHeight="1" spans="1:16382">
      <c r="A23" s="19">
        <v>19</v>
      </c>
      <c r="B23" s="19" t="s">
        <v>72</v>
      </c>
      <c r="C23" s="19">
        <v>222</v>
      </c>
      <c r="D23" s="20">
        <v>2639000</v>
      </c>
      <c r="E23" s="21"/>
      <c r="F23" s="21">
        <f>25000+200000+74000+516000+505000</f>
        <v>1320000</v>
      </c>
      <c r="G23" s="22">
        <f>225000-225000</f>
        <v>0</v>
      </c>
      <c r="H23" s="22">
        <f t="shared" si="6"/>
        <v>0</v>
      </c>
      <c r="I23" s="22">
        <f>225000+1229000</f>
        <v>1454000</v>
      </c>
      <c r="J23" s="22">
        <f t="shared" si="1"/>
        <v>14540</v>
      </c>
      <c r="K23" s="22">
        <v>0</v>
      </c>
      <c r="L23" s="36">
        <f t="shared" si="2"/>
        <v>1468540</v>
      </c>
      <c r="M23" s="36">
        <f t="shared" si="3"/>
        <v>1320000</v>
      </c>
      <c r="N23" s="36">
        <f t="shared" si="4"/>
        <v>148540</v>
      </c>
      <c r="O23" s="37">
        <f t="shared" si="5"/>
        <v>1333540</v>
      </c>
      <c r="XET23" s="11"/>
      <c r="XEU23" s="11"/>
      <c r="XEV23" s="11"/>
      <c r="XEW23" s="11"/>
      <c r="XEX23" s="11"/>
      <c r="XEY23" s="11"/>
      <c r="XEZ23" s="11"/>
      <c r="XFA23" s="11"/>
      <c r="XFB23" s="11"/>
    </row>
    <row r="24" s="4" customFormat="1" customHeight="1" spans="1:16382">
      <c r="A24" s="19">
        <v>20</v>
      </c>
      <c r="B24" s="24" t="s">
        <v>47</v>
      </c>
      <c r="C24" s="24">
        <v>301</v>
      </c>
      <c r="D24" s="25">
        <v>2719000</v>
      </c>
      <c r="E24" s="26"/>
      <c r="F24" s="26">
        <f>25000+200000+390000+230000+659000</f>
        <v>1504000</v>
      </c>
      <c r="G24" s="25"/>
      <c r="H24" s="25">
        <f t="shared" si="6"/>
        <v>0</v>
      </c>
      <c r="I24" s="25">
        <f>1504000</f>
        <v>1504000</v>
      </c>
      <c r="J24" s="25">
        <f t="shared" si="1"/>
        <v>15040</v>
      </c>
      <c r="K24" s="25"/>
      <c r="L24" s="38">
        <f t="shared" si="2"/>
        <v>1519040</v>
      </c>
      <c r="M24" s="38">
        <f t="shared" si="3"/>
        <v>1504000</v>
      </c>
      <c r="N24" s="38">
        <f t="shared" si="4"/>
        <v>15040</v>
      </c>
      <c r="O24" s="39">
        <f t="shared" si="5"/>
        <v>1230040</v>
      </c>
      <c r="XET24" s="41"/>
      <c r="XEU24" s="41"/>
      <c r="XEV24" s="41"/>
      <c r="XEW24" s="41"/>
      <c r="XEX24" s="41"/>
      <c r="XEY24" s="41"/>
      <c r="XEZ24" s="41"/>
      <c r="XFA24" s="41"/>
      <c r="XFB24" s="41"/>
    </row>
    <row r="25" s="3" customFormat="1" customHeight="1" spans="1:16382">
      <c r="A25" s="19">
        <v>21</v>
      </c>
      <c r="B25" s="19" t="s">
        <v>48</v>
      </c>
      <c r="C25" s="19">
        <v>301</v>
      </c>
      <c r="D25" s="20">
        <v>2250000</v>
      </c>
      <c r="E25" s="21">
        <v>1000000</v>
      </c>
      <c r="F25" s="21">
        <v>227250</v>
      </c>
      <c r="G25" s="22">
        <f>225000+775000</f>
        <v>1000000</v>
      </c>
      <c r="H25" s="22">
        <f t="shared" si="6"/>
        <v>10000</v>
      </c>
      <c r="I25" s="22">
        <v>0</v>
      </c>
      <c r="J25" s="22">
        <f t="shared" si="1"/>
        <v>0</v>
      </c>
      <c r="K25" s="22">
        <v>1200000</v>
      </c>
      <c r="L25" s="36">
        <f t="shared" si="2"/>
        <v>2210000</v>
      </c>
      <c r="M25" s="36">
        <f t="shared" si="3"/>
        <v>1227250</v>
      </c>
      <c r="N25" s="36">
        <f t="shared" si="4"/>
        <v>982750</v>
      </c>
      <c r="O25" s="37">
        <f>0</f>
        <v>0</v>
      </c>
      <c r="XET25" s="11"/>
      <c r="XEU25" s="11"/>
      <c r="XEV25" s="11"/>
      <c r="XEW25" s="11"/>
      <c r="XEX25" s="11"/>
      <c r="XEY25" s="11"/>
      <c r="XEZ25" s="11"/>
      <c r="XFA25" s="11"/>
      <c r="XFB25" s="11"/>
    </row>
    <row r="26" s="3" customFormat="1" customHeight="1" spans="1:16382">
      <c r="A26" s="19">
        <v>22</v>
      </c>
      <c r="B26" s="19" t="s">
        <v>48</v>
      </c>
      <c r="C26" s="19">
        <v>302</v>
      </c>
      <c r="D26" s="20">
        <v>2250000</v>
      </c>
      <c r="E26" s="21">
        <v>1000000</v>
      </c>
      <c r="F26" s="21">
        <v>227250</v>
      </c>
      <c r="G26" s="22">
        <f>225000+775000</f>
        <v>1000000</v>
      </c>
      <c r="H26" s="22">
        <f t="shared" si="6"/>
        <v>10000</v>
      </c>
      <c r="I26" s="22">
        <v>0</v>
      </c>
      <c r="J26" s="22">
        <f t="shared" si="1"/>
        <v>0</v>
      </c>
      <c r="K26" s="22">
        <v>1200000</v>
      </c>
      <c r="L26" s="36">
        <f t="shared" si="2"/>
        <v>2210000</v>
      </c>
      <c r="M26" s="36">
        <f t="shared" si="3"/>
        <v>1227250</v>
      </c>
      <c r="N26" s="36">
        <f t="shared" si="4"/>
        <v>982750</v>
      </c>
      <c r="O26" s="37">
        <f>0</f>
        <v>0</v>
      </c>
      <c r="XET26" s="11"/>
      <c r="XEU26" s="11"/>
      <c r="XEV26" s="11"/>
      <c r="XEW26" s="11"/>
      <c r="XEX26" s="11"/>
      <c r="XEY26" s="11"/>
      <c r="XEZ26" s="11"/>
      <c r="XFA26" s="11"/>
      <c r="XFB26" s="11"/>
    </row>
    <row r="27" s="3" customFormat="1" customHeight="1" spans="1:16382">
      <c r="A27" s="19"/>
      <c r="B27" s="19" t="s">
        <v>78</v>
      </c>
      <c r="C27" s="19">
        <v>302</v>
      </c>
      <c r="D27" s="20">
        <v>2850000</v>
      </c>
      <c r="E27" s="21"/>
      <c r="F27" s="21">
        <f>25000+200000+390000</f>
        <v>615000</v>
      </c>
      <c r="G27" s="22">
        <v>0</v>
      </c>
      <c r="H27" s="22">
        <f t="shared" si="6"/>
        <v>0</v>
      </c>
      <c r="I27" s="22">
        <v>225000</v>
      </c>
      <c r="J27" s="22">
        <f t="shared" si="1"/>
        <v>2250</v>
      </c>
      <c r="K27" s="22"/>
      <c r="L27" s="36">
        <f t="shared" si="2"/>
        <v>227250</v>
      </c>
      <c r="M27" s="36">
        <f t="shared" si="3"/>
        <v>615000</v>
      </c>
      <c r="N27" s="36">
        <f t="shared" si="4"/>
        <v>-387750</v>
      </c>
      <c r="O27" s="37">
        <f>D27+H27+J27-E27-F27</f>
        <v>2237250</v>
      </c>
      <c r="XET27" s="11"/>
      <c r="XEU27" s="11"/>
      <c r="XEV27" s="11"/>
      <c r="XEW27" s="11"/>
      <c r="XEX27" s="11"/>
      <c r="XEY27" s="11"/>
      <c r="XEZ27" s="11"/>
      <c r="XFA27" s="11"/>
      <c r="XFB27" s="11"/>
    </row>
    <row r="28" s="3" customFormat="1" customHeight="1" spans="1:16382">
      <c r="A28" s="19">
        <v>23</v>
      </c>
      <c r="B28" s="27" t="s">
        <v>73</v>
      </c>
      <c r="C28" s="19">
        <v>303</v>
      </c>
      <c r="D28" s="20">
        <v>2825000</v>
      </c>
      <c r="E28" s="21">
        <v>0</v>
      </c>
      <c r="F28" s="21">
        <f>25000+100000+60000+15000+100000+25000+50000+50000+1076996+25000</f>
        <v>1526996</v>
      </c>
      <c r="G28" s="22">
        <v>0</v>
      </c>
      <c r="H28" s="22">
        <v>0</v>
      </c>
      <c r="I28" s="22">
        <f>815000+660000</f>
        <v>1475000</v>
      </c>
      <c r="J28" s="22">
        <f t="shared" si="1"/>
        <v>14750</v>
      </c>
      <c r="K28" s="22">
        <v>0</v>
      </c>
      <c r="L28" s="36">
        <f t="shared" si="2"/>
        <v>1489750</v>
      </c>
      <c r="M28" s="36">
        <f t="shared" si="3"/>
        <v>1526996</v>
      </c>
      <c r="N28" s="36">
        <f t="shared" si="4"/>
        <v>-37246</v>
      </c>
      <c r="O28" s="37">
        <f t="shared" ref="O28:O31" si="7">D28+H28+J28-E28-F28</f>
        <v>1312754</v>
      </c>
      <c r="XET28" s="11"/>
      <c r="XEU28" s="11"/>
      <c r="XEV28" s="11"/>
      <c r="XEW28" s="11"/>
      <c r="XEX28" s="11"/>
      <c r="XEY28" s="11"/>
      <c r="XEZ28" s="11"/>
      <c r="XFA28" s="11"/>
      <c r="XFB28" s="11"/>
    </row>
    <row r="29" s="3" customFormat="1" customHeight="1" spans="1:16382">
      <c r="A29" s="19">
        <v>24</v>
      </c>
      <c r="B29" s="27" t="s">
        <v>74</v>
      </c>
      <c r="C29" s="19">
        <v>304</v>
      </c>
      <c r="D29" s="20">
        <v>2800000</v>
      </c>
      <c r="E29" s="21">
        <v>0</v>
      </c>
      <c r="F29" s="21">
        <f>25000+200000+50000+375000</f>
        <v>650000</v>
      </c>
      <c r="G29" s="22">
        <v>0</v>
      </c>
      <c r="H29" s="22">
        <v>0</v>
      </c>
      <c r="I29" s="22">
        <f>615000+270000</f>
        <v>885000</v>
      </c>
      <c r="J29" s="22">
        <f t="shared" si="1"/>
        <v>8850</v>
      </c>
      <c r="K29" s="22">
        <v>0</v>
      </c>
      <c r="L29" s="36">
        <f t="shared" si="2"/>
        <v>893850</v>
      </c>
      <c r="M29" s="36">
        <f t="shared" si="3"/>
        <v>650000</v>
      </c>
      <c r="N29" s="36">
        <f t="shared" si="4"/>
        <v>243850</v>
      </c>
      <c r="O29" s="37">
        <f t="shared" si="7"/>
        <v>2158850</v>
      </c>
      <c r="XET29" s="11"/>
      <c r="XEU29" s="11"/>
      <c r="XEV29" s="11"/>
      <c r="XEW29" s="11"/>
      <c r="XEX29" s="11"/>
      <c r="XEY29" s="11"/>
      <c r="XEZ29" s="11"/>
      <c r="XFA29" s="11"/>
      <c r="XFB29" s="11"/>
    </row>
    <row r="30" s="3" customFormat="1" customHeight="1" spans="1:16382">
      <c r="A30" s="19">
        <v>25</v>
      </c>
      <c r="B30" s="19" t="s">
        <v>48</v>
      </c>
      <c r="C30" s="19">
        <v>304</v>
      </c>
      <c r="D30" s="20">
        <v>2250000</v>
      </c>
      <c r="E30" s="21">
        <v>1000000</v>
      </c>
      <c r="F30" s="21">
        <v>1010000</v>
      </c>
      <c r="G30" s="22">
        <f>225000+775000</f>
        <v>1000000</v>
      </c>
      <c r="H30" s="22">
        <f>G30*1%</f>
        <v>10000</v>
      </c>
      <c r="I30" s="22">
        <v>0</v>
      </c>
      <c r="J30" s="22">
        <f t="shared" si="1"/>
        <v>0</v>
      </c>
      <c r="K30" s="22">
        <v>1200000</v>
      </c>
      <c r="L30" s="36">
        <f t="shared" si="2"/>
        <v>2210000</v>
      </c>
      <c r="M30" s="36">
        <f t="shared" si="3"/>
        <v>2010000</v>
      </c>
      <c r="N30" s="36">
        <f t="shared" si="4"/>
        <v>200000</v>
      </c>
      <c r="O30" s="37">
        <f>0</f>
        <v>0</v>
      </c>
      <c r="XET30" s="11"/>
      <c r="XEU30" s="11"/>
      <c r="XEV30" s="11"/>
      <c r="XEW30" s="11"/>
      <c r="XEX30" s="11"/>
      <c r="XEY30" s="11"/>
      <c r="XEZ30" s="11"/>
      <c r="XFA30" s="11"/>
      <c r="XFB30" s="11"/>
    </row>
    <row r="31" s="4" customFormat="1" ht="15" spans="1:16382">
      <c r="A31" s="19">
        <v>26</v>
      </c>
      <c r="B31" s="24" t="s">
        <v>75</v>
      </c>
      <c r="C31" s="24">
        <v>306</v>
      </c>
      <c r="D31" s="25">
        <v>2759000</v>
      </c>
      <c r="E31" s="26">
        <v>0</v>
      </c>
      <c r="F31" s="26">
        <f>25000+100000+100000+35000+1279100</f>
        <v>1539100</v>
      </c>
      <c r="G31" s="25"/>
      <c r="H31" s="25"/>
      <c r="I31" s="25">
        <f>615000+270000</f>
        <v>885000</v>
      </c>
      <c r="J31" s="25">
        <f t="shared" si="1"/>
        <v>8850</v>
      </c>
      <c r="K31" s="25"/>
      <c r="L31" s="38">
        <f t="shared" si="2"/>
        <v>893850</v>
      </c>
      <c r="M31" s="38">
        <f t="shared" si="3"/>
        <v>1539100</v>
      </c>
      <c r="N31" s="38">
        <f t="shared" si="4"/>
        <v>-645250</v>
      </c>
      <c r="O31" s="37">
        <f t="shared" si="7"/>
        <v>1228750</v>
      </c>
      <c r="XET31" s="41"/>
      <c r="XEU31" s="41"/>
      <c r="XEV31" s="41"/>
      <c r="XEW31" s="41"/>
      <c r="XEX31" s="41"/>
      <c r="XEY31" s="41"/>
      <c r="XEZ31" s="41"/>
      <c r="XFA31" s="41"/>
      <c r="XFB31" s="41"/>
    </row>
    <row r="32" s="4" customFormat="1" customHeight="1" spans="1:16382">
      <c r="A32" s="24">
        <v>27</v>
      </c>
      <c r="B32" s="24" t="s">
        <v>19</v>
      </c>
      <c r="C32" s="24">
        <v>306</v>
      </c>
      <c r="D32" s="25">
        <v>2600000</v>
      </c>
      <c r="E32" s="26">
        <f>25000+200000</f>
        <v>225000</v>
      </c>
      <c r="F32" s="26">
        <v>0</v>
      </c>
      <c r="G32" s="25">
        <v>225000</v>
      </c>
      <c r="H32" s="25">
        <f>G32*1%</f>
        <v>2250</v>
      </c>
      <c r="I32" s="25">
        <v>0</v>
      </c>
      <c r="J32" s="25">
        <f t="shared" si="1"/>
        <v>0</v>
      </c>
      <c r="K32" s="25">
        <v>200000</v>
      </c>
      <c r="L32" s="38">
        <f t="shared" si="2"/>
        <v>427250</v>
      </c>
      <c r="M32" s="38">
        <f t="shared" si="3"/>
        <v>225000</v>
      </c>
      <c r="N32" s="38">
        <f t="shared" si="4"/>
        <v>202250</v>
      </c>
      <c r="O32" s="39">
        <v>0</v>
      </c>
      <c r="XET32" s="41"/>
      <c r="XEU32" s="41"/>
      <c r="XEV32" s="41"/>
      <c r="XEW32" s="41"/>
      <c r="XEX32" s="41"/>
      <c r="XEY32" s="41"/>
      <c r="XEZ32" s="41"/>
      <c r="XFA32" s="41"/>
      <c r="XFB32" s="41"/>
    </row>
    <row r="33" s="4" customFormat="1" customHeight="1" spans="1:16382">
      <c r="A33" s="24"/>
      <c r="B33" s="24" t="s">
        <v>79</v>
      </c>
      <c r="C33" s="24">
        <v>307</v>
      </c>
      <c r="D33" s="25">
        <v>2875000</v>
      </c>
      <c r="E33" s="26"/>
      <c r="F33" s="26">
        <f>25000+300000</f>
        <v>325000</v>
      </c>
      <c r="G33" s="25">
        <v>225000</v>
      </c>
      <c r="H33" s="25">
        <f>G33*1%</f>
        <v>2250</v>
      </c>
      <c r="I33" s="25">
        <v>0</v>
      </c>
      <c r="J33" s="25">
        <f t="shared" si="1"/>
        <v>0</v>
      </c>
      <c r="K33" s="25"/>
      <c r="L33" s="38">
        <f t="shared" si="2"/>
        <v>227250</v>
      </c>
      <c r="M33" s="38">
        <f t="shared" si="3"/>
        <v>325000</v>
      </c>
      <c r="N33" s="38">
        <f t="shared" si="4"/>
        <v>-97750</v>
      </c>
      <c r="O33" s="37">
        <f>D33+H33+J33-E33-F33</f>
        <v>2552250</v>
      </c>
      <c r="XET33" s="41"/>
      <c r="XEU33" s="41"/>
      <c r="XEV33" s="41"/>
      <c r="XEW33" s="41"/>
      <c r="XEX33" s="41"/>
      <c r="XEY33" s="41"/>
      <c r="XEZ33" s="41"/>
      <c r="XFA33" s="41"/>
      <c r="XFB33" s="41"/>
    </row>
    <row r="34" s="4" customFormat="1" customHeight="1" spans="1:16382">
      <c r="A34" s="24"/>
      <c r="B34" s="24" t="s">
        <v>80</v>
      </c>
      <c r="C34" s="24">
        <v>316</v>
      </c>
      <c r="D34" s="25">
        <v>2875000</v>
      </c>
      <c r="E34" s="26"/>
      <c r="F34" s="26">
        <f>25000+300000</f>
        <v>325000</v>
      </c>
      <c r="G34" s="25">
        <v>225000</v>
      </c>
      <c r="H34" s="25">
        <f>G34*1%</f>
        <v>2250</v>
      </c>
      <c r="I34" s="25">
        <v>0</v>
      </c>
      <c r="J34" s="25">
        <f t="shared" si="1"/>
        <v>0</v>
      </c>
      <c r="K34" s="25"/>
      <c r="L34" s="38">
        <f t="shared" si="2"/>
        <v>227250</v>
      </c>
      <c r="M34" s="38">
        <f t="shared" si="3"/>
        <v>325000</v>
      </c>
      <c r="N34" s="38">
        <f t="shared" si="4"/>
        <v>-97750</v>
      </c>
      <c r="O34" s="37">
        <f>D34+H34+J34-E34-F34</f>
        <v>2552250</v>
      </c>
      <c r="XET34" s="41"/>
      <c r="XEU34" s="41"/>
      <c r="XEV34" s="41"/>
      <c r="XEW34" s="41"/>
      <c r="XEX34" s="41"/>
      <c r="XEY34" s="41"/>
      <c r="XEZ34" s="41"/>
      <c r="XFA34" s="41"/>
      <c r="XFB34" s="41"/>
    </row>
    <row r="35" s="3" customFormat="1" customHeight="1" spans="1:16382">
      <c r="A35" s="19">
        <v>28</v>
      </c>
      <c r="B35" s="19" t="s">
        <v>50</v>
      </c>
      <c r="C35" s="19">
        <v>318</v>
      </c>
      <c r="D35" s="20">
        <v>2579000</v>
      </c>
      <c r="E35" s="21"/>
      <c r="F35" s="21">
        <f>1+24999+230000+200000+1+10+54000+537000</f>
        <v>1046011</v>
      </c>
      <c r="G35" s="22">
        <f>0</f>
        <v>0</v>
      </c>
      <c r="H35" s="22">
        <f t="shared" ref="H35:H54" si="8">G35*1%</f>
        <v>0</v>
      </c>
      <c r="I35" s="22">
        <f>225000+381000</f>
        <v>606000</v>
      </c>
      <c r="J35" s="22">
        <f t="shared" ref="J35:J58" si="9">I35*1%</f>
        <v>6060</v>
      </c>
      <c r="K35" s="22">
        <v>0</v>
      </c>
      <c r="L35" s="36">
        <f t="shared" ref="L35:L58" si="10">SUM(G35:K35)</f>
        <v>612060</v>
      </c>
      <c r="M35" s="36">
        <f t="shared" ref="M35:M58" si="11">E35+F35</f>
        <v>1046011</v>
      </c>
      <c r="N35" s="36">
        <f t="shared" ref="N35:N58" si="12">L35-E35-F35</f>
        <v>-433951</v>
      </c>
      <c r="O35" s="37">
        <f t="shared" ref="O35:O58" si="13">D35+H35+J35-E35-F35</f>
        <v>1539049</v>
      </c>
      <c r="XET35" s="11"/>
      <c r="XEU35" s="11"/>
      <c r="XEV35" s="11"/>
      <c r="XEW35" s="11"/>
      <c r="XEX35" s="11"/>
      <c r="XEY35" s="11"/>
      <c r="XEZ35" s="11"/>
      <c r="XFA35" s="11"/>
      <c r="XFB35" s="11"/>
    </row>
    <row r="36" s="3" customFormat="1" customHeight="1" spans="1:16382">
      <c r="A36" s="19">
        <v>29</v>
      </c>
      <c r="B36" s="19" t="s">
        <v>48</v>
      </c>
      <c r="C36" s="19">
        <v>320</v>
      </c>
      <c r="D36" s="20">
        <v>2250000</v>
      </c>
      <c r="E36" s="21">
        <v>1000000</v>
      </c>
      <c r="F36" s="21">
        <v>1010000</v>
      </c>
      <c r="G36" s="22">
        <f>225000+775000</f>
        <v>1000000</v>
      </c>
      <c r="H36" s="22">
        <f t="shared" si="8"/>
        <v>10000</v>
      </c>
      <c r="I36" s="22">
        <v>0</v>
      </c>
      <c r="J36" s="22">
        <f t="shared" si="9"/>
        <v>0</v>
      </c>
      <c r="K36" s="22">
        <v>1200000</v>
      </c>
      <c r="L36" s="36">
        <f t="shared" si="10"/>
        <v>2210000</v>
      </c>
      <c r="M36" s="36">
        <f t="shared" si="11"/>
        <v>2010000</v>
      </c>
      <c r="N36" s="36">
        <f t="shared" si="12"/>
        <v>200000</v>
      </c>
      <c r="O36" s="37">
        <f>0</f>
        <v>0</v>
      </c>
      <c r="XET36" s="11"/>
      <c r="XEU36" s="11"/>
      <c r="XEV36" s="11"/>
      <c r="XEW36" s="11"/>
      <c r="XEX36" s="11"/>
      <c r="XEY36" s="11"/>
      <c r="XEZ36" s="11"/>
      <c r="XFA36" s="11"/>
      <c r="XFB36" s="11"/>
    </row>
    <row r="37" s="3" customFormat="1" customHeight="1" spans="1:16382">
      <c r="A37" s="19">
        <v>30</v>
      </c>
      <c r="B37" s="19" t="s">
        <v>51</v>
      </c>
      <c r="C37" s="19">
        <v>320</v>
      </c>
      <c r="D37" s="20">
        <v>2750000</v>
      </c>
      <c r="E37" s="21"/>
      <c r="F37" s="21">
        <f>25000+200000+1310000</f>
        <v>1535000</v>
      </c>
      <c r="G37" s="22"/>
      <c r="H37" s="22">
        <f t="shared" si="8"/>
        <v>0</v>
      </c>
      <c r="I37" s="22">
        <v>1535000</v>
      </c>
      <c r="J37" s="22">
        <f t="shared" si="9"/>
        <v>15350</v>
      </c>
      <c r="K37" s="22"/>
      <c r="L37" s="36">
        <f t="shared" si="10"/>
        <v>1550350</v>
      </c>
      <c r="M37" s="36">
        <f t="shared" si="11"/>
        <v>1535000</v>
      </c>
      <c r="N37" s="36">
        <f t="shared" si="12"/>
        <v>15350</v>
      </c>
      <c r="O37" s="37">
        <f t="shared" si="13"/>
        <v>1230350</v>
      </c>
      <c r="XET37" s="11"/>
      <c r="XEU37" s="11"/>
      <c r="XEV37" s="11"/>
      <c r="XEW37" s="11"/>
      <c r="XEX37" s="11"/>
      <c r="XEY37" s="11"/>
      <c r="XEZ37" s="11"/>
      <c r="XFA37" s="11"/>
      <c r="XFB37" s="11"/>
    </row>
    <row r="38" s="3" customFormat="1" customHeight="1" spans="1:16382">
      <c r="A38" s="19">
        <v>31</v>
      </c>
      <c r="B38" s="19" t="s">
        <v>48</v>
      </c>
      <c r="C38" s="19">
        <v>322</v>
      </c>
      <c r="D38" s="20">
        <v>2250000</v>
      </c>
      <c r="E38" s="21">
        <v>1000000</v>
      </c>
      <c r="F38" s="21">
        <v>1010000</v>
      </c>
      <c r="G38" s="22">
        <f>225000+775000</f>
        <v>1000000</v>
      </c>
      <c r="H38" s="22">
        <f t="shared" si="8"/>
        <v>10000</v>
      </c>
      <c r="I38" s="22">
        <v>0</v>
      </c>
      <c r="J38" s="22">
        <f t="shared" si="9"/>
        <v>0</v>
      </c>
      <c r="K38" s="22">
        <v>1200000</v>
      </c>
      <c r="L38" s="36">
        <f t="shared" si="10"/>
        <v>2210000</v>
      </c>
      <c r="M38" s="36">
        <f t="shared" si="11"/>
        <v>2010000</v>
      </c>
      <c r="N38" s="36">
        <f t="shared" si="12"/>
        <v>200000</v>
      </c>
      <c r="O38" s="37">
        <f>0</f>
        <v>0</v>
      </c>
      <c r="XET38" s="11"/>
      <c r="XEU38" s="11"/>
      <c r="XEV38" s="11"/>
      <c r="XEW38" s="11"/>
      <c r="XEX38" s="11"/>
      <c r="XEY38" s="11"/>
      <c r="XEZ38" s="11"/>
      <c r="XFA38" s="11"/>
      <c r="XFB38" s="11"/>
    </row>
    <row r="39" s="3" customFormat="1" customHeight="1" spans="1:16382">
      <c r="A39" s="19">
        <v>32</v>
      </c>
      <c r="B39" s="19" t="s">
        <v>52</v>
      </c>
      <c r="C39" s="19">
        <v>322</v>
      </c>
      <c r="D39" s="20">
        <v>2719000</v>
      </c>
      <c r="E39" s="21"/>
      <c r="F39" s="21">
        <f>25000+200000+390000+230000+659000</f>
        <v>1504000</v>
      </c>
      <c r="G39" s="22"/>
      <c r="H39" s="22">
        <f t="shared" si="8"/>
        <v>0</v>
      </c>
      <c r="I39" s="22">
        <v>1504000</v>
      </c>
      <c r="J39" s="22">
        <f t="shared" si="9"/>
        <v>15040</v>
      </c>
      <c r="K39" s="22"/>
      <c r="L39" s="36">
        <f t="shared" si="10"/>
        <v>1519040</v>
      </c>
      <c r="M39" s="36">
        <f t="shared" si="11"/>
        <v>1504000</v>
      </c>
      <c r="N39" s="36">
        <f t="shared" si="12"/>
        <v>15040</v>
      </c>
      <c r="O39" s="37">
        <f t="shared" si="13"/>
        <v>1230040</v>
      </c>
      <c r="XET39" s="11"/>
      <c r="XEU39" s="11"/>
      <c r="XEV39" s="11"/>
      <c r="XEW39" s="11"/>
      <c r="XEX39" s="11"/>
      <c r="XEY39" s="11"/>
      <c r="XEZ39" s="11"/>
      <c r="XFA39" s="11"/>
      <c r="XFB39" s="11"/>
    </row>
    <row r="40" s="3" customFormat="1" customHeight="1" spans="1:16382">
      <c r="A40" s="19">
        <v>33</v>
      </c>
      <c r="B40" s="19" t="s">
        <v>21</v>
      </c>
      <c r="C40" s="19">
        <v>401</v>
      </c>
      <c r="D40" s="20">
        <v>2550000</v>
      </c>
      <c r="E40" s="21">
        <f>605000</f>
        <v>605000</v>
      </c>
      <c r="F40" s="21">
        <f>210000+1+639000+1</f>
        <v>849002</v>
      </c>
      <c r="G40" s="22">
        <f t="shared" ref="G40:G47" si="14">E40</f>
        <v>605000</v>
      </c>
      <c r="H40" s="22">
        <f t="shared" si="8"/>
        <v>6050</v>
      </c>
      <c r="I40" s="22">
        <v>849000</v>
      </c>
      <c r="J40" s="22">
        <f t="shared" si="9"/>
        <v>8490</v>
      </c>
      <c r="K40" s="22">
        <v>0</v>
      </c>
      <c r="L40" s="36">
        <f t="shared" si="10"/>
        <v>1468540</v>
      </c>
      <c r="M40" s="36">
        <f t="shared" si="11"/>
        <v>1454002</v>
      </c>
      <c r="N40" s="36">
        <f t="shared" si="12"/>
        <v>14538</v>
      </c>
      <c r="O40" s="37">
        <f t="shared" si="13"/>
        <v>1110538</v>
      </c>
      <c r="XET40" s="11"/>
      <c r="XEU40" s="11"/>
      <c r="XEV40" s="11"/>
      <c r="XEW40" s="11"/>
      <c r="XEX40" s="11"/>
      <c r="XEY40" s="11"/>
      <c r="XEZ40" s="11"/>
      <c r="XFA40" s="11"/>
      <c r="XFB40" s="11"/>
    </row>
    <row r="41" s="3" customFormat="1" customHeight="1" spans="1:16382">
      <c r="A41" s="19">
        <v>34</v>
      </c>
      <c r="B41" s="19" t="s">
        <v>53</v>
      </c>
      <c r="C41" s="19">
        <v>402</v>
      </c>
      <c r="D41" s="20">
        <v>2400000</v>
      </c>
      <c r="E41" s="21">
        <v>605000</v>
      </c>
      <c r="F41" s="21">
        <f>210000+500000+39000</f>
        <v>749000</v>
      </c>
      <c r="G41" s="22">
        <f t="shared" si="14"/>
        <v>605000</v>
      </c>
      <c r="H41" s="22">
        <f t="shared" si="8"/>
        <v>6050</v>
      </c>
      <c r="I41" s="22">
        <v>749000</v>
      </c>
      <c r="J41" s="22">
        <f t="shared" si="9"/>
        <v>7490</v>
      </c>
      <c r="K41" s="22">
        <v>0</v>
      </c>
      <c r="L41" s="36">
        <f t="shared" si="10"/>
        <v>1367540</v>
      </c>
      <c r="M41" s="36">
        <f t="shared" si="11"/>
        <v>1354000</v>
      </c>
      <c r="N41" s="36">
        <f t="shared" si="12"/>
        <v>13540</v>
      </c>
      <c r="O41" s="37">
        <f t="shared" si="13"/>
        <v>1059540</v>
      </c>
      <c r="XET41" s="11"/>
      <c r="XEU41" s="11"/>
      <c r="XEV41" s="11"/>
      <c r="XEW41" s="11"/>
      <c r="XEX41" s="11"/>
      <c r="XEY41" s="11"/>
      <c r="XEZ41" s="11"/>
      <c r="XFA41" s="11"/>
      <c r="XFB41" s="11"/>
    </row>
    <row r="42" s="3" customFormat="1" customHeight="1" spans="1:16382">
      <c r="A42" s="19">
        <v>35</v>
      </c>
      <c r="B42" s="19" t="s">
        <v>54</v>
      </c>
      <c r="C42" s="19">
        <v>403</v>
      </c>
      <c r="D42" s="20">
        <v>2639000</v>
      </c>
      <c r="E42" s="21"/>
      <c r="F42" s="21">
        <f>25000+100000+100000+579855+557865</f>
        <v>1362720</v>
      </c>
      <c r="G42" s="22">
        <f t="shared" si="14"/>
        <v>0</v>
      </c>
      <c r="H42" s="22">
        <f t="shared" si="8"/>
        <v>0</v>
      </c>
      <c r="I42" s="22">
        <f>225000+1229000</f>
        <v>1454000</v>
      </c>
      <c r="J42" s="22">
        <f t="shared" si="9"/>
        <v>14540</v>
      </c>
      <c r="K42" s="22">
        <v>0</v>
      </c>
      <c r="L42" s="36">
        <f t="shared" si="10"/>
        <v>1468540</v>
      </c>
      <c r="M42" s="36">
        <f t="shared" si="11"/>
        <v>1362720</v>
      </c>
      <c r="N42" s="36">
        <f t="shared" si="12"/>
        <v>105820</v>
      </c>
      <c r="O42" s="37">
        <f t="shared" si="13"/>
        <v>1290820</v>
      </c>
      <c r="XET42" s="11"/>
      <c r="XEU42" s="11"/>
      <c r="XEV42" s="11"/>
      <c r="XEW42" s="11"/>
      <c r="XEX42" s="11"/>
      <c r="XEY42" s="11"/>
      <c r="XEZ42" s="11"/>
      <c r="XFA42" s="11"/>
      <c r="XFB42" s="11"/>
    </row>
    <row r="43" s="3" customFormat="1" customHeight="1" spans="1:16382">
      <c r="A43" s="19">
        <v>36</v>
      </c>
      <c r="B43" s="19" t="s">
        <v>55</v>
      </c>
      <c r="C43" s="19">
        <v>405</v>
      </c>
      <c r="D43" s="20">
        <v>2639000</v>
      </c>
      <c r="E43" s="21"/>
      <c r="F43" s="21">
        <f>25000+200000+380000+210000</f>
        <v>815000</v>
      </c>
      <c r="G43" s="22">
        <f t="shared" si="14"/>
        <v>0</v>
      </c>
      <c r="H43" s="22">
        <f t="shared" si="8"/>
        <v>0</v>
      </c>
      <c r="I43" s="22">
        <f>225000+590000</f>
        <v>815000</v>
      </c>
      <c r="J43" s="22">
        <f t="shared" si="9"/>
        <v>8150</v>
      </c>
      <c r="K43" s="22">
        <v>0</v>
      </c>
      <c r="L43" s="36">
        <f t="shared" si="10"/>
        <v>823150</v>
      </c>
      <c r="M43" s="36">
        <f t="shared" si="11"/>
        <v>815000</v>
      </c>
      <c r="N43" s="36">
        <f t="shared" si="12"/>
        <v>8150</v>
      </c>
      <c r="O43" s="37">
        <f t="shared" si="13"/>
        <v>1832150</v>
      </c>
      <c r="XET43" s="11"/>
      <c r="XEU43" s="11"/>
      <c r="XEV43" s="11"/>
      <c r="XEW43" s="11"/>
      <c r="XEX43" s="11"/>
      <c r="XEY43" s="11"/>
      <c r="XEZ43" s="11"/>
      <c r="XFA43" s="11"/>
      <c r="XFB43" s="11"/>
    </row>
    <row r="44" s="3" customFormat="1" customHeight="1" spans="1:16382">
      <c r="A44" s="19">
        <v>37</v>
      </c>
      <c r="B44" s="28" t="s">
        <v>76</v>
      </c>
      <c r="C44" s="19">
        <v>406</v>
      </c>
      <c r="D44" s="20">
        <v>2825000</v>
      </c>
      <c r="E44" s="21"/>
      <c r="F44" s="21">
        <f>25000+200000+225000+948375</f>
        <v>1398375</v>
      </c>
      <c r="G44" s="22">
        <f t="shared" si="14"/>
        <v>0</v>
      </c>
      <c r="H44" s="22">
        <f t="shared" si="8"/>
        <v>0</v>
      </c>
      <c r="I44" s="22">
        <f>380000+280000</f>
        <v>660000</v>
      </c>
      <c r="J44" s="22">
        <f t="shared" si="9"/>
        <v>6600</v>
      </c>
      <c r="K44" s="22"/>
      <c r="L44" s="36">
        <f t="shared" si="10"/>
        <v>666600</v>
      </c>
      <c r="M44" s="36">
        <f t="shared" si="11"/>
        <v>1398375</v>
      </c>
      <c r="N44" s="36">
        <f t="shared" si="12"/>
        <v>-731775</v>
      </c>
      <c r="O44" s="39">
        <f t="shared" si="13"/>
        <v>1433225</v>
      </c>
      <c r="XET44" s="11"/>
      <c r="XEU44" s="11"/>
      <c r="XEV44" s="11"/>
      <c r="XEW44" s="11"/>
      <c r="XEX44" s="11"/>
      <c r="XEY44" s="11"/>
      <c r="XEZ44" s="11"/>
      <c r="XFA44" s="11"/>
      <c r="XFB44" s="11"/>
    </row>
    <row r="45" s="3" customFormat="1" customHeight="1" spans="1:16382">
      <c r="A45" s="19">
        <v>38</v>
      </c>
      <c r="B45" s="19" t="s">
        <v>56</v>
      </c>
      <c r="C45" s="19">
        <v>418</v>
      </c>
      <c r="D45" s="20">
        <v>2639000</v>
      </c>
      <c r="E45" s="21"/>
      <c r="F45" s="21">
        <f>25000+200000+114000+476000</f>
        <v>815000</v>
      </c>
      <c r="G45" s="22">
        <f t="shared" si="14"/>
        <v>0</v>
      </c>
      <c r="H45" s="22">
        <f t="shared" si="8"/>
        <v>0</v>
      </c>
      <c r="I45" s="22">
        <f>225000+650000</f>
        <v>875000</v>
      </c>
      <c r="J45" s="22">
        <f t="shared" si="9"/>
        <v>8750</v>
      </c>
      <c r="K45" s="22">
        <v>0</v>
      </c>
      <c r="L45" s="36">
        <f t="shared" si="10"/>
        <v>883750</v>
      </c>
      <c r="M45" s="36">
        <f t="shared" si="11"/>
        <v>815000</v>
      </c>
      <c r="N45" s="36">
        <f t="shared" si="12"/>
        <v>68750</v>
      </c>
      <c r="O45" s="37">
        <f t="shared" si="13"/>
        <v>1832750</v>
      </c>
      <c r="XET45" s="11"/>
      <c r="XEU45" s="11"/>
      <c r="XEV45" s="11"/>
      <c r="XEW45" s="11"/>
      <c r="XEX45" s="11"/>
      <c r="XEY45" s="11"/>
      <c r="XEZ45" s="11"/>
      <c r="XFA45" s="11"/>
      <c r="XFB45" s="11"/>
    </row>
    <row r="46" s="3" customFormat="1" customHeight="1" spans="1:16382">
      <c r="A46" s="19">
        <v>39</v>
      </c>
      <c r="B46" s="19" t="s">
        <v>57</v>
      </c>
      <c r="C46" s="19">
        <v>420</v>
      </c>
      <c r="D46" s="20">
        <v>2639000</v>
      </c>
      <c r="E46" s="21"/>
      <c r="F46" s="21">
        <f>25000+175000+100000+100000+750634+200000</f>
        <v>1350634</v>
      </c>
      <c r="G46" s="22">
        <f t="shared" si="14"/>
        <v>0</v>
      </c>
      <c r="H46" s="22">
        <f t="shared" si="8"/>
        <v>0</v>
      </c>
      <c r="I46" s="22">
        <v>1454000</v>
      </c>
      <c r="J46" s="22">
        <f t="shared" si="9"/>
        <v>14540</v>
      </c>
      <c r="K46" s="22">
        <v>0</v>
      </c>
      <c r="L46" s="36">
        <f t="shared" si="10"/>
        <v>1468540</v>
      </c>
      <c r="M46" s="36">
        <f t="shared" si="11"/>
        <v>1350634</v>
      </c>
      <c r="N46" s="36">
        <f t="shared" si="12"/>
        <v>117906</v>
      </c>
      <c r="O46" s="37">
        <f t="shared" si="13"/>
        <v>1302906</v>
      </c>
      <c r="XET46" s="11"/>
      <c r="XEU46" s="11"/>
      <c r="XEV46" s="11"/>
      <c r="XEW46" s="11"/>
      <c r="XEX46" s="11"/>
      <c r="XEY46" s="11"/>
      <c r="XEZ46" s="11"/>
      <c r="XFA46" s="11"/>
      <c r="XFB46" s="11"/>
    </row>
    <row r="47" s="3" customFormat="1" customHeight="1" spans="1:16382">
      <c r="A47" s="19">
        <v>40</v>
      </c>
      <c r="B47" s="19" t="s">
        <v>58</v>
      </c>
      <c r="C47" s="19">
        <v>421</v>
      </c>
      <c r="D47" s="20">
        <v>2639000</v>
      </c>
      <c r="E47" s="21"/>
      <c r="F47" s="21">
        <f>25000+200000+500000+100000</f>
        <v>825000</v>
      </c>
      <c r="G47" s="22">
        <f t="shared" si="14"/>
        <v>0</v>
      </c>
      <c r="H47" s="22">
        <f t="shared" si="8"/>
        <v>0</v>
      </c>
      <c r="I47" s="22">
        <v>1454000</v>
      </c>
      <c r="J47" s="22">
        <f t="shared" si="9"/>
        <v>14540</v>
      </c>
      <c r="K47" s="22">
        <v>0</v>
      </c>
      <c r="L47" s="36">
        <f t="shared" si="10"/>
        <v>1468540</v>
      </c>
      <c r="M47" s="36">
        <f t="shared" si="11"/>
        <v>825000</v>
      </c>
      <c r="N47" s="36">
        <f t="shared" si="12"/>
        <v>643540</v>
      </c>
      <c r="O47" s="37">
        <f t="shared" si="13"/>
        <v>1828540</v>
      </c>
      <c r="XET47" s="11"/>
      <c r="XEU47" s="11"/>
      <c r="XEV47" s="11"/>
      <c r="XEW47" s="11"/>
      <c r="XEX47" s="11"/>
      <c r="XEY47" s="11"/>
      <c r="XEZ47" s="11"/>
      <c r="XFA47" s="11"/>
      <c r="XFB47" s="11"/>
    </row>
    <row r="48" s="3" customFormat="1" customHeight="1" spans="1:16382">
      <c r="A48" s="19">
        <v>41</v>
      </c>
      <c r="B48" s="19" t="s">
        <v>20</v>
      </c>
      <c r="C48" s="19">
        <v>422</v>
      </c>
      <c r="D48" s="20">
        <v>2579000</v>
      </c>
      <c r="E48" s="21">
        <f>25000+200000+200000+200000+200000-200000+200000</f>
        <v>825000</v>
      </c>
      <c r="F48" s="21">
        <v>0</v>
      </c>
      <c r="G48" s="22">
        <f>606000</f>
        <v>606000</v>
      </c>
      <c r="H48" s="22">
        <f t="shared" si="8"/>
        <v>6060</v>
      </c>
      <c r="I48" s="22">
        <v>566000</v>
      </c>
      <c r="J48" s="22">
        <f t="shared" si="9"/>
        <v>5660</v>
      </c>
      <c r="K48" s="22">
        <v>0</v>
      </c>
      <c r="L48" s="36">
        <f t="shared" si="10"/>
        <v>1183720</v>
      </c>
      <c r="M48" s="36">
        <f t="shared" si="11"/>
        <v>825000</v>
      </c>
      <c r="N48" s="36">
        <f t="shared" si="12"/>
        <v>358720</v>
      </c>
      <c r="O48" s="37">
        <f t="shared" si="13"/>
        <v>1765720</v>
      </c>
      <c r="XET48" s="11"/>
      <c r="XEU48" s="11"/>
      <c r="XEV48" s="11"/>
      <c r="XEW48" s="11"/>
      <c r="XEX48" s="11"/>
      <c r="XEY48" s="11"/>
      <c r="XEZ48" s="11"/>
      <c r="XFA48" s="11"/>
      <c r="XFB48" s="11"/>
    </row>
    <row r="49" s="3" customFormat="1" customHeight="1" spans="1:16382">
      <c r="A49" s="19">
        <v>42</v>
      </c>
      <c r="B49" s="19" t="s">
        <v>59</v>
      </c>
      <c r="C49" s="19">
        <v>501</v>
      </c>
      <c r="D49" s="20">
        <v>2540000</v>
      </c>
      <c r="E49" s="21">
        <v>0</v>
      </c>
      <c r="F49" s="21">
        <f>25000+100000+50000+115000+526000+499000</f>
        <v>1315000</v>
      </c>
      <c r="G49" s="22">
        <v>0</v>
      </c>
      <c r="H49" s="22">
        <f t="shared" si="8"/>
        <v>0</v>
      </c>
      <c r="I49" s="22">
        <f>225000+1258000</f>
        <v>1483000</v>
      </c>
      <c r="J49" s="25">
        <f t="shared" si="9"/>
        <v>14830</v>
      </c>
      <c r="K49" s="22">
        <v>0</v>
      </c>
      <c r="L49" s="36">
        <f t="shared" si="10"/>
        <v>1497830</v>
      </c>
      <c r="M49" s="36">
        <f t="shared" si="11"/>
        <v>1315000</v>
      </c>
      <c r="N49" s="36">
        <f t="shared" si="12"/>
        <v>182830</v>
      </c>
      <c r="O49" s="37">
        <f t="shared" si="13"/>
        <v>1239830</v>
      </c>
      <c r="XET49" s="11"/>
      <c r="XEU49" s="11"/>
      <c r="XEV49" s="11"/>
      <c r="XEW49" s="11"/>
      <c r="XEX49" s="11"/>
      <c r="XEY49" s="11"/>
      <c r="XEZ49" s="11"/>
      <c r="XFA49" s="11"/>
      <c r="XFB49" s="11"/>
    </row>
    <row r="50" s="3" customFormat="1" customHeight="1" spans="1:16382">
      <c r="A50" s="19">
        <v>43</v>
      </c>
      <c r="B50" s="19" t="s">
        <v>60</v>
      </c>
      <c r="C50" s="19">
        <v>502</v>
      </c>
      <c r="D50" s="20">
        <v>2639000</v>
      </c>
      <c r="E50" s="21"/>
      <c r="F50" s="21">
        <f>25000+200000+65000+525000+505500</f>
        <v>1320500</v>
      </c>
      <c r="G50" s="22">
        <v>0</v>
      </c>
      <c r="H50" s="22">
        <f t="shared" si="8"/>
        <v>0</v>
      </c>
      <c r="I50" s="22">
        <f>225000+1229000</f>
        <v>1454000</v>
      </c>
      <c r="J50" s="22">
        <f t="shared" si="9"/>
        <v>14540</v>
      </c>
      <c r="K50" s="22">
        <v>0</v>
      </c>
      <c r="L50" s="36">
        <f t="shared" si="10"/>
        <v>1468540</v>
      </c>
      <c r="M50" s="36">
        <f t="shared" si="11"/>
        <v>1320500</v>
      </c>
      <c r="N50" s="36">
        <f t="shared" si="12"/>
        <v>148040</v>
      </c>
      <c r="O50" s="37">
        <f t="shared" si="13"/>
        <v>1333040</v>
      </c>
      <c r="XET50" s="11"/>
      <c r="XEU50" s="11"/>
      <c r="XEV50" s="11"/>
      <c r="XEW50" s="11"/>
      <c r="XEX50" s="11"/>
      <c r="XEY50" s="11"/>
      <c r="XEZ50" s="11"/>
      <c r="XFA50" s="11"/>
      <c r="XFB50" s="11"/>
    </row>
    <row r="51" s="3" customFormat="1" customHeight="1" spans="1:16382">
      <c r="A51" s="19">
        <v>44</v>
      </c>
      <c r="B51" s="19" t="s">
        <v>61</v>
      </c>
      <c r="C51" s="19">
        <v>504</v>
      </c>
      <c r="D51" s="20">
        <v>2639000</v>
      </c>
      <c r="E51" s="21"/>
      <c r="F51" s="21">
        <f>25000+200000+380000+210000</f>
        <v>815000</v>
      </c>
      <c r="G51" s="22">
        <v>0</v>
      </c>
      <c r="H51" s="22">
        <f t="shared" si="8"/>
        <v>0</v>
      </c>
      <c r="I51" s="22">
        <f>225000+590000</f>
        <v>815000</v>
      </c>
      <c r="J51" s="22">
        <f t="shared" si="9"/>
        <v>8150</v>
      </c>
      <c r="K51" s="22">
        <f t="shared" ref="K51:K55" si="15">0</f>
        <v>0</v>
      </c>
      <c r="L51" s="36">
        <f t="shared" si="10"/>
        <v>823150</v>
      </c>
      <c r="M51" s="36">
        <f t="shared" si="11"/>
        <v>815000</v>
      </c>
      <c r="N51" s="36">
        <f t="shared" si="12"/>
        <v>8150</v>
      </c>
      <c r="O51" s="37">
        <f t="shared" si="13"/>
        <v>1832150</v>
      </c>
      <c r="XET51" s="11"/>
      <c r="XEU51" s="11"/>
      <c r="XEV51" s="11"/>
      <c r="XEW51" s="11"/>
      <c r="XEX51" s="11"/>
      <c r="XEY51" s="11"/>
      <c r="XEZ51" s="11"/>
      <c r="XFA51" s="11"/>
      <c r="XFB51" s="11"/>
    </row>
    <row r="52" s="3" customFormat="1" customHeight="1" spans="1:16382">
      <c r="A52" s="19">
        <v>45</v>
      </c>
      <c r="B52" s="19" t="s">
        <v>62</v>
      </c>
      <c r="C52" s="19">
        <v>506</v>
      </c>
      <c r="D52" s="20">
        <v>2639000</v>
      </c>
      <c r="E52" s="21"/>
      <c r="F52" s="21">
        <f>25000+200000+114000+476000</f>
        <v>815000</v>
      </c>
      <c r="G52" s="22"/>
      <c r="H52" s="22">
        <f t="shared" si="8"/>
        <v>0</v>
      </c>
      <c r="I52" s="22">
        <f>225000+590000</f>
        <v>815000</v>
      </c>
      <c r="J52" s="22">
        <f t="shared" si="9"/>
        <v>8150</v>
      </c>
      <c r="K52" s="22">
        <f t="shared" si="15"/>
        <v>0</v>
      </c>
      <c r="L52" s="36">
        <f t="shared" si="10"/>
        <v>823150</v>
      </c>
      <c r="M52" s="36">
        <f t="shared" si="11"/>
        <v>815000</v>
      </c>
      <c r="N52" s="36">
        <f t="shared" si="12"/>
        <v>8150</v>
      </c>
      <c r="O52" s="37">
        <f t="shared" si="13"/>
        <v>1832150</v>
      </c>
      <c r="XET52" s="11"/>
      <c r="XEU52" s="11"/>
      <c r="XEV52" s="11"/>
      <c r="XEW52" s="11"/>
      <c r="XEX52" s="11"/>
      <c r="XEY52" s="11"/>
      <c r="XEZ52" s="11"/>
      <c r="XFA52" s="11"/>
      <c r="XFB52" s="11"/>
    </row>
    <row r="53" s="3" customFormat="1" customHeight="1" spans="1:16382">
      <c r="A53" s="19">
        <v>46</v>
      </c>
      <c r="B53" s="19" t="s">
        <v>63</v>
      </c>
      <c r="C53" s="19">
        <v>512</v>
      </c>
      <c r="D53" s="20">
        <v>2719000</v>
      </c>
      <c r="E53" s="21"/>
      <c r="F53" s="21">
        <f>25000+200000+390000</f>
        <v>615000</v>
      </c>
      <c r="G53" s="22"/>
      <c r="H53" s="22">
        <f t="shared" si="8"/>
        <v>0</v>
      </c>
      <c r="I53" s="22">
        <v>225000</v>
      </c>
      <c r="J53" s="22">
        <f t="shared" si="9"/>
        <v>2250</v>
      </c>
      <c r="K53" s="22">
        <f t="shared" si="15"/>
        <v>0</v>
      </c>
      <c r="L53" s="36">
        <f t="shared" si="10"/>
        <v>227250</v>
      </c>
      <c r="M53" s="36">
        <f t="shared" si="11"/>
        <v>615000</v>
      </c>
      <c r="N53" s="36">
        <f t="shared" si="12"/>
        <v>-387750</v>
      </c>
      <c r="O53" s="37">
        <f t="shared" si="13"/>
        <v>2106250</v>
      </c>
      <c r="XET53" s="11"/>
      <c r="XEU53" s="11"/>
      <c r="XEV53" s="11"/>
      <c r="XEW53" s="11"/>
      <c r="XEX53" s="11"/>
      <c r="XEY53" s="11"/>
      <c r="XEZ53" s="11"/>
      <c r="XFA53" s="11"/>
      <c r="XFB53" s="11"/>
    </row>
    <row r="54" s="3" customFormat="1" customHeight="1" spans="1:16382">
      <c r="A54" s="19">
        <v>47</v>
      </c>
      <c r="B54" s="19" t="s">
        <v>64</v>
      </c>
      <c r="C54" s="19">
        <v>518</v>
      </c>
      <c r="D54" s="20">
        <v>2639000</v>
      </c>
      <c r="E54" s="21"/>
      <c r="F54" s="21">
        <f>25000+200000+114000+476000</f>
        <v>815000</v>
      </c>
      <c r="G54" s="22"/>
      <c r="H54" s="22">
        <f t="shared" si="8"/>
        <v>0</v>
      </c>
      <c r="I54" s="22">
        <f>225000+590000</f>
        <v>815000</v>
      </c>
      <c r="J54" s="22">
        <f t="shared" si="9"/>
        <v>8150</v>
      </c>
      <c r="K54" s="22">
        <f t="shared" si="15"/>
        <v>0</v>
      </c>
      <c r="L54" s="36">
        <f t="shared" si="10"/>
        <v>823150</v>
      </c>
      <c r="M54" s="36">
        <f t="shared" si="11"/>
        <v>815000</v>
      </c>
      <c r="N54" s="36">
        <f t="shared" si="12"/>
        <v>8150</v>
      </c>
      <c r="O54" s="37">
        <f t="shared" si="13"/>
        <v>1832150</v>
      </c>
      <c r="XET54" s="11"/>
      <c r="XEU54" s="11"/>
      <c r="XEV54" s="11"/>
      <c r="XEW54" s="11"/>
      <c r="XEX54" s="11"/>
      <c r="XEY54" s="11"/>
      <c r="XEZ54" s="11"/>
      <c r="XFA54" s="11"/>
      <c r="XFB54" s="11"/>
    </row>
    <row r="55" s="3" customFormat="1" customHeight="1" spans="1:16382">
      <c r="A55" s="19">
        <v>48</v>
      </c>
      <c r="B55" s="19" t="s">
        <v>65</v>
      </c>
      <c r="C55" s="19">
        <v>513</v>
      </c>
      <c r="D55" s="20">
        <v>2719000</v>
      </c>
      <c r="E55" s="21"/>
      <c r="F55" s="21">
        <f>25000+200000+390000</f>
        <v>615000</v>
      </c>
      <c r="G55" s="22"/>
      <c r="H55" s="22"/>
      <c r="I55" s="22">
        <v>225000</v>
      </c>
      <c r="J55" s="22">
        <f t="shared" si="9"/>
        <v>2250</v>
      </c>
      <c r="K55" s="22">
        <f t="shared" si="15"/>
        <v>0</v>
      </c>
      <c r="L55" s="36">
        <f t="shared" si="10"/>
        <v>227250</v>
      </c>
      <c r="M55" s="36">
        <f t="shared" si="11"/>
        <v>615000</v>
      </c>
      <c r="N55" s="36">
        <f t="shared" si="12"/>
        <v>-387750</v>
      </c>
      <c r="O55" s="37">
        <f t="shared" si="13"/>
        <v>2106250</v>
      </c>
      <c r="XET55" s="11"/>
      <c r="XEU55" s="11"/>
      <c r="XEV55" s="11"/>
      <c r="XEW55" s="11"/>
      <c r="XEX55" s="11"/>
      <c r="XEY55" s="11"/>
      <c r="XEZ55" s="11"/>
      <c r="XFA55" s="11"/>
      <c r="XFB55" s="11"/>
    </row>
    <row r="56" s="3" customFormat="1" customHeight="1" spans="1:16382">
      <c r="A56" s="19">
        <v>49</v>
      </c>
      <c r="B56" s="19" t="s">
        <v>66</v>
      </c>
      <c r="C56" s="19">
        <v>520</v>
      </c>
      <c r="D56" s="20">
        <v>2600000</v>
      </c>
      <c r="E56" s="21">
        <v>0</v>
      </c>
      <c r="F56" s="21">
        <f>25000+200000+35000+555000+533500</f>
        <v>1348500</v>
      </c>
      <c r="G56" s="22">
        <v>0</v>
      </c>
      <c r="H56" s="22">
        <f t="shared" ref="H56:H58" si="16">G56*1%</f>
        <v>0</v>
      </c>
      <c r="I56" s="22">
        <f t="shared" ref="I56:I58" si="17">225000+1229000</f>
        <v>1454000</v>
      </c>
      <c r="J56" s="22">
        <f t="shared" si="9"/>
        <v>14540</v>
      </c>
      <c r="K56" s="22">
        <v>0</v>
      </c>
      <c r="L56" s="36">
        <f t="shared" si="10"/>
        <v>1468540</v>
      </c>
      <c r="M56" s="36">
        <f t="shared" si="11"/>
        <v>1348500</v>
      </c>
      <c r="N56" s="36">
        <f t="shared" si="12"/>
        <v>120040</v>
      </c>
      <c r="O56" s="37">
        <f t="shared" si="13"/>
        <v>1266040</v>
      </c>
      <c r="XET56" s="11"/>
      <c r="XEU56" s="11"/>
      <c r="XEV56" s="11"/>
      <c r="XEW56" s="11"/>
      <c r="XEX56" s="11"/>
      <c r="XEY56" s="11"/>
      <c r="XEZ56" s="11"/>
      <c r="XFA56" s="11"/>
      <c r="XFB56" s="11"/>
    </row>
    <row r="57" s="3" customFormat="1" customHeight="1" spans="1:16382">
      <c r="A57" s="19">
        <v>50</v>
      </c>
      <c r="B57" s="19" t="s">
        <v>67</v>
      </c>
      <c r="C57" s="19">
        <v>521</v>
      </c>
      <c r="D57" s="20">
        <v>2639000</v>
      </c>
      <c r="E57" s="21"/>
      <c r="F57" s="21">
        <f>25000+200000+500000+100000</f>
        <v>825000</v>
      </c>
      <c r="G57" s="22">
        <v>0</v>
      </c>
      <c r="H57" s="22">
        <f t="shared" si="16"/>
        <v>0</v>
      </c>
      <c r="I57" s="22">
        <f t="shared" si="17"/>
        <v>1454000</v>
      </c>
      <c r="J57" s="22">
        <f t="shared" si="9"/>
        <v>14540</v>
      </c>
      <c r="K57" s="22">
        <f>0</f>
        <v>0</v>
      </c>
      <c r="L57" s="36">
        <f t="shared" si="10"/>
        <v>1468540</v>
      </c>
      <c r="M57" s="36">
        <f t="shared" si="11"/>
        <v>825000</v>
      </c>
      <c r="N57" s="36">
        <f t="shared" si="12"/>
        <v>643540</v>
      </c>
      <c r="O57" s="37">
        <f t="shared" si="13"/>
        <v>1828540</v>
      </c>
      <c r="XET57" s="11"/>
      <c r="XEU57" s="11"/>
      <c r="XEV57" s="11"/>
      <c r="XEW57" s="11"/>
      <c r="XEX57" s="11"/>
      <c r="XEY57" s="11"/>
      <c r="XEZ57" s="11"/>
      <c r="XFA57" s="11"/>
      <c r="XFB57" s="11"/>
    </row>
    <row r="58" s="3" customFormat="1" customHeight="1" spans="1:16382">
      <c r="A58" s="19">
        <v>51</v>
      </c>
      <c r="B58" s="19" t="s">
        <v>68</v>
      </c>
      <c r="C58" s="19">
        <v>522</v>
      </c>
      <c r="D58" s="20">
        <v>2600000</v>
      </c>
      <c r="E58" s="21">
        <v>0</v>
      </c>
      <c r="F58" s="21">
        <f>25000+1000+199000+65000+525000+500000</f>
        <v>1315000</v>
      </c>
      <c r="G58" s="22">
        <v>0</v>
      </c>
      <c r="H58" s="22">
        <f t="shared" si="16"/>
        <v>0</v>
      </c>
      <c r="I58" s="22">
        <f t="shared" si="17"/>
        <v>1454000</v>
      </c>
      <c r="J58" s="22">
        <f t="shared" si="9"/>
        <v>14540</v>
      </c>
      <c r="K58" s="22">
        <v>0</v>
      </c>
      <c r="L58" s="36">
        <f t="shared" si="10"/>
        <v>1468540</v>
      </c>
      <c r="M58" s="36">
        <f t="shared" si="11"/>
        <v>1315000</v>
      </c>
      <c r="N58" s="36">
        <f t="shared" si="12"/>
        <v>153540</v>
      </c>
      <c r="O58" s="37">
        <f t="shared" si="13"/>
        <v>1299540</v>
      </c>
      <c r="XET58" s="11"/>
      <c r="XEU58" s="11"/>
      <c r="XEV58" s="11"/>
      <c r="XEW58" s="11"/>
      <c r="XEX58" s="11"/>
      <c r="XEY58" s="11"/>
      <c r="XEZ58" s="11"/>
      <c r="XFA58" s="11"/>
      <c r="XFB58" s="11"/>
    </row>
    <row r="59" s="5" customFormat="1" customHeight="1" spans="1:16382">
      <c r="A59" s="29"/>
      <c r="B59" s="30" t="s">
        <v>24</v>
      </c>
      <c r="C59" s="30"/>
      <c r="D59" s="31">
        <f t="shared" ref="D59:O59" si="18">SUM(D5:D58)</f>
        <v>139224000</v>
      </c>
      <c r="E59" s="31">
        <f t="shared" si="18"/>
        <v>8696000</v>
      </c>
      <c r="F59" s="31">
        <f t="shared" si="18"/>
        <v>47260154</v>
      </c>
      <c r="G59" s="31">
        <f t="shared" si="18"/>
        <v>9152000</v>
      </c>
      <c r="H59" s="31">
        <f t="shared" si="18"/>
        <v>91520</v>
      </c>
      <c r="I59" s="31">
        <f t="shared" si="18"/>
        <v>56283000</v>
      </c>
      <c r="J59" s="31">
        <f t="shared" si="18"/>
        <v>562830</v>
      </c>
      <c r="K59" s="31">
        <f t="shared" si="18"/>
        <v>6200000</v>
      </c>
      <c r="L59" s="31">
        <f t="shared" si="18"/>
        <v>72289350</v>
      </c>
      <c r="M59" s="31">
        <f t="shared" si="18"/>
        <v>55956154</v>
      </c>
      <c r="N59" s="31">
        <f t="shared" si="18"/>
        <v>16333196</v>
      </c>
      <c r="O59" s="31">
        <f t="shared" si="18"/>
        <v>76090446</v>
      </c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F59" s="40"/>
      <c r="AG59" s="40"/>
      <c r="AH59" s="40"/>
      <c r="AI59" s="40"/>
      <c r="AJ59" s="40"/>
      <c r="AK59" s="40"/>
      <c r="AL59" s="40"/>
      <c r="AM59" s="40"/>
      <c r="AN59" s="40"/>
      <c r="AO59" s="40"/>
      <c r="AP59" s="40"/>
      <c r="AQ59" s="40"/>
      <c r="AR59" s="40"/>
      <c r="AS59" s="40"/>
      <c r="AT59" s="40"/>
      <c r="AU59" s="40"/>
      <c r="AV59" s="40"/>
      <c r="AW59" s="40"/>
      <c r="AX59" s="40"/>
      <c r="AY59" s="40"/>
      <c r="AZ59" s="40"/>
      <c r="BA59" s="40"/>
      <c r="BB59" s="40"/>
      <c r="BC59" s="40"/>
      <c r="BD59" s="40"/>
      <c r="BE59" s="40"/>
      <c r="BF59" s="40"/>
      <c r="BG59" s="40"/>
      <c r="BH59" s="40"/>
      <c r="BI59" s="40"/>
      <c r="BJ59" s="40"/>
      <c r="BK59" s="40"/>
      <c r="BL59" s="40"/>
      <c r="BM59" s="40"/>
      <c r="BN59" s="40"/>
      <c r="BO59" s="40"/>
      <c r="BP59" s="40"/>
      <c r="BQ59" s="40"/>
      <c r="BR59" s="40"/>
      <c r="BS59" s="40"/>
      <c r="BT59" s="40"/>
      <c r="BU59" s="40"/>
      <c r="BV59" s="40"/>
      <c r="BW59" s="40"/>
      <c r="BX59" s="40"/>
      <c r="BY59" s="40"/>
      <c r="BZ59" s="40"/>
      <c r="CA59" s="40"/>
      <c r="CB59" s="40"/>
      <c r="CC59" s="40"/>
      <c r="CD59" s="40"/>
      <c r="CE59" s="40"/>
      <c r="CF59" s="40"/>
      <c r="CG59" s="40"/>
      <c r="CH59" s="40"/>
      <c r="CI59" s="40"/>
      <c r="CJ59" s="40"/>
      <c r="CK59" s="40"/>
      <c r="CL59" s="40"/>
      <c r="CM59" s="40"/>
      <c r="CN59" s="40"/>
      <c r="CO59" s="40"/>
      <c r="CP59" s="40"/>
      <c r="CQ59" s="40"/>
      <c r="CR59" s="40"/>
      <c r="CS59" s="40"/>
      <c r="CT59" s="40"/>
      <c r="CU59" s="40"/>
      <c r="CV59" s="40"/>
      <c r="CW59" s="40"/>
      <c r="CX59" s="40"/>
      <c r="CY59" s="40"/>
      <c r="CZ59" s="40"/>
      <c r="DA59" s="40"/>
      <c r="DB59" s="40"/>
      <c r="DC59" s="40"/>
      <c r="DD59" s="40"/>
      <c r="DE59" s="40"/>
      <c r="DF59" s="40"/>
      <c r="DG59" s="40"/>
      <c r="DH59" s="40"/>
      <c r="DI59" s="40"/>
      <c r="DJ59" s="40"/>
      <c r="DK59" s="40"/>
      <c r="DL59" s="40"/>
      <c r="DM59" s="40"/>
      <c r="DN59" s="40"/>
      <c r="DO59" s="40"/>
      <c r="DP59" s="40"/>
      <c r="DQ59" s="40"/>
      <c r="DR59" s="40"/>
      <c r="DS59" s="40"/>
      <c r="DT59" s="40"/>
      <c r="DU59" s="40"/>
      <c r="DV59" s="40"/>
      <c r="DW59" s="40"/>
      <c r="DX59" s="40"/>
      <c r="DY59" s="40"/>
      <c r="DZ59" s="40"/>
      <c r="EA59" s="40"/>
      <c r="EB59" s="40"/>
      <c r="EC59" s="40"/>
      <c r="ED59" s="40"/>
      <c r="EE59" s="40"/>
      <c r="EF59" s="40"/>
      <c r="EG59" s="40"/>
      <c r="EH59" s="40"/>
      <c r="EI59" s="40"/>
      <c r="EJ59" s="40"/>
      <c r="EK59" s="40"/>
      <c r="EL59" s="40"/>
      <c r="EM59" s="40"/>
      <c r="EN59" s="40"/>
      <c r="EO59" s="40"/>
      <c r="EP59" s="40"/>
      <c r="EQ59" s="40"/>
      <c r="ER59" s="40"/>
      <c r="ES59" s="40"/>
      <c r="ET59" s="40"/>
      <c r="EU59" s="40"/>
      <c r="EV59" s="40"/>
      <c r="EW59" s="40"/>
      <c r="EX59" s="40"/>
      <c r="EY59" s="40"/>
      <c r="EZ59" s="40"/>
      <c r="FA59" s="40"/>
      <c r="FB59" s="40"/>
      <c r="FC59" s="40"/>
      <c r="FD59" s="40"/>
      <c r="FE59" s="40"/>
      <c r="FF59" s="40"/>
      <c r="FG59" s="40"/>
      <c r="FH59" s="40"/>
      <c r="FI59" s="40"/>
      <c r="FJ59" s="40"/>
      <c r="FK59" s="40"/>
      <c r="FL59" s="40"/>
      <c r="FM59" s="40"/>
      <c r="FN59" s="40"/>
      <c r="FO59" s="40"/>
      <c r="FP59" s="40"/>
      <c r="FQ59" s="40"/>
      <c r="FR59" s="40"/>
      <c r="FS59" s="40"/>
      <c r="FT59" s="40"/>
      <c r="FU59" s="40"/>
      <c r="FV59" s="40"/>
      <c r="FW59" s="40"/>
      <c r="FX59" s="40"/>
      <c r="FY59" s="40"/>
      <c r="FZ59" s="40"/>
      <c r="GA59" s="40"/>
      <c r="GB59" s="40"/>
      <c r="GC59" s="40"/>
      <c r="GD59" s="40"/>
      <c r="GE59" s="40"/>
      <c r="GF59" s="40"/>
      <c r="GG59" s="40"/>
      <c r="GH59" s="40"/>
      <c r="GI59" s="40"/>
      <c r="GJ59" s="40"/>
      <c r="GK59" s="40"/>
      <c r="GL59" s="40"/>
      <c r="GM59" s="40"/>
      <c r="GN59" s="40"/>
      <c r="GO59" s="40"/>
      <c r="GP59" s="40"/>
      <c r="GQ59" s="40"/>
      <c r="GR59" s="40"/>
      <c r="GS59" s="40"/>
      <c r="GT59" s="40"/>
      <c r="GU59" s="40"/>
      <c r="GV59" s="40"/>
      <c r="GW59" s="40"/>
      <c r="GX59" s="40"/>
      <c r="GY59" s="40"/>
      <c r="GZ59" s="40"/>
      <c r="HA59" s="40"/>
      <c r="HB59" s="40"/>
      <c r="HC59" s="40"/>
      <c r="HD59" s="40"/>
      <c r="HE59" s="40"/>
      <c r="HF59" s="40"/>
      <c r="HG59" s="40"/>
      <c r="HH59" s="40"/>
      <c r="HI59" s="40"/>
      <c r="HJ59" s="40"/>
      <c r="HK59" s="40"/>
      <c r="HL59" s="40"/>
      <c r="HM59" s="40"/>
      <c r="HN59" s="40"/>
      <c r="HO59" s="40"/>
      <c r="HP59" s="40"/>
      <c r="HQ59" s="40"/>
      <c r="HR59" s="40"/>
      <c r="HS59" s="40"/>
      <c r="HT59" s="40"/>
      <c r="HU59" s="40"/>
      <c r="HV59" s="40"/>
      <c r="HW59" s="40"/>
      <c r="HX59" s="40"/>
      <c r="HY59" s="40"/>
      <c r="HZ59" s="40"/>
      <c r="IA59" s="40"/>
      <c r="IB59" s="40"/>
      <c r="IC59" s="40"/>
      <c r="ID59" s="40"/>
      <c r="IE59" s="40"/>
      <c r="IF59" s="40"/>
      <c r="IG59" s="40"/>
      <c r="IH59" s="40"/>
      <c r="II59" s="40"/>
      <c r="IJ59" s="40"/>
      <c r="IK59" s="40"/>
      <c r="IL59" s="40"/>
      <c r="IM59" s="40"/>
      <c r="IN59" s="40"/>
      <c r="IO59" s="40"/>
      <c r="IP59" s="40"/>
      <c r="IQ59" s="40"/>
      <c r="IR59" s="40"/>
      <c r="IS59" s="40"/>
      <c r="IT59" s="40"/>
      <c r="IU59" s="40"/>
      <c r="IV59" s="40"/>
      <c r="IW59" s="40"/>
      <c r="IX59" s="40"/>
      <c r="IY59" s="40"/>
      <c r="IZ59" s="40"/>
      <c r="JA59" s="40"/>
      <c r="JB59" s="40"/>
      <c r="JC59" s="40"/>
      <c r="JD59" s="40"/>
      <c r="JE59" s="40"/>
      <c r="JF59" s="40"/>
      <c r="JG59" s="40"/>
      <c r="JH59" s="40"/>
      <c r="JI59" s="40"/>
      <c r="JJ59" s="40"/>
      <c r="JK59" s="40"/>
      <c r="JL59" s="40"/>
      <c r="JM59" s="40"/>
      <c r="JN59" s="40"/>
      <c r="JO59" s="40"/>
      <c r="JP59" s="40"/>
      <c r="JQ59" s="40"/>
      <c r="JR59" s="40"/>
      <c r="JS59" s="40"/>
      <c r="JT59" s="40"/>
      <c r="JU59" s="40"/>
      <c r="JV59" s="40"/>
      <c r="JW59" s="40"/>
      <c r="JX59" s="40"/>
      <c r="JY59" s="40"/>
      <c r="JZ59" s="40"/>
      <c r="KA59" s="40"/>
      <c r="KB59" s="40"/>
      <c r="KC59" s="40"/>
      <c r="KD59" s="40"/>
      <c r="KE59" s="40"/>
      <c r="KF59" s="40"/>
      <c r="KG59" s="40"/>
      <c r="KH59" s="40"/>
      <c r="KI59" s="40"/>
      <c r="KJ59" s="40"/>
      <c r="KK59" s="40"/>
      <c r="KL59" s="40"/>
      <c r="KM59" s="40"/>
      <c r="KN59" s="40"/>
      <c r="KO59" s="40"/>
      <c r="KP59" s="40"/>
      <c r="KQ59" s="40"/>
      <c r="KR59" s="40"/>
      <c r="KS59" s="40"/>
      <c r="KT59" s="40"/>
      <c r="KU59" s="40"/>
      <c r="KV59" s="40"/>
      <c r="KW59" s="40"/>
      <c r="KX59" s="40"/>
      <c r="KY59" s="40"/>
      <c r="KZ59" s="40"/>
      <c r="LA59" s="40"/>
      <c r="LB59" s="40"/>
      <c r="LC59" s="40"/>
      <c r="LD59" s="40"/>
      <c r="LE59" s="40"/>
      <c r="LF59" s="40"/>
      <c r="LG59" s="40"/>
      <c r="LH59" s="40"/>
      <c r="LI59" s="40"/>
      <c r="LJ59" s="40"/>
      <c r="LK59" s="40"/>
      <c r="LL59" s="40"/>
      <c r="LM59" s="40"/>
      <c r="LN59" s="40"/>
      <c r="LO59" s="40"/>
      <c r="LP59" s="40"/>
      <c r="LQ59" s="40"/>
      <c r="LR59" s="40"/>
      <c r="LS59" s="40"/>
      <c r="LT59" s="40"/>
      <c r="LU59" s="40"/>
      <c r="LV59" s="40"/>
      <c r="LW59" s="40"/>
      <c r="LX59" s="40"/>
      <c r="LY59" s="40"/>
      <c r="LZ59" s="40"/>
      <c r="MA59" s="40"/>
      <c r="MB59" s="40"/>
      <c r="MC59" s="40"/>
      <c r="MD59" s="40"/>
      <c r="ME59" s="40"/>
      <c r="MF59" s="40"/>
      <c r="MG59" s="40"/>
      <c r="MH59" s="40"/>
      <c r="MI59" s="40"/>
      <c r="MJ59" s="40"/>
      <c r="MK59" s="40"/>
      <c r="ML59" s="40"/>
      <c r="MM59" s="40"/>
      <c r="MN59" s="40"/>
      <c r="MO59" s="40"/>
      <c r="MP59" s="40"/>
      <c r="MQ59" s="40"/>
      <c r="MR59" s="40"/>
      <c r="MS59" s="40"/>
      <c r="MT59" s="40"/>
      <c r="MU59" s="40"/>
      <c r="MV59" s="40"/>
      <c r="MW59" s="40"/>
      <c r="MX59" s="40"/>
      <c r="MY59" s="40"/>
      <c r="MZ59" s="40"/>
      <c r="NA59" s="40"/>
      <c r="NB59" s="40"/>
      <c r="NC59" s="40"/>
      <c r="ND59" s="40"/>
      <c r="NE59" s="40"/>
      <c r="NF59" s="40"/>
      <c r="NG59" s="40"/>
      <c r="NH59" s="40"/>
      <c r="NI59" s="40"/>
      <c r="NJ59" s="40"/>
      <c r="NK59" s="40"/>
      <c r="NL59" s="40"/>
      <c r="NM59" s="40"/>
      <c r="NN59" s="40"/>
      <c r="NO59" s="40"/>
      <c r="NP59" s="40"/>
      <c r="NQ59" s="40"/>
      <c r="NR59" s="40"/>
      <c r="NS59" s="40"/>
      <c r="NT59" s="40"/>
      <c r="NU59" s="40"/>
      <c r="NV59" s="40"/>
      <c r="NW59" s="40"/>
      <c r="NX59" s="40"/>
      <c r="NY59" s="40"/>
      <c r="NZ59" s="40"/>
      <c r="OA59" s="40"/>
      <c r="OB59" s="40"/>
      <c r="OC59" s="40"/>
      <c r="OD59" s="40"/>
      <c r="OE59" s="40"/>
      <c r="OF59" s="40"/>
      <c r="OG59" s="40"/>
      <c r="OH59" s="40"/>
      <c r="OI59" s="40"/>
      <c r="OJ59" s="40"/>
      <c r="OK59" s="40"/>
      <c r="OL59" s="40"/>
      <c r="OM59" s="40"/>
      <c r="ON59" s="40"/>
      <c r="OO59" s="40"/>
      <c r="OP59" s="40"/>
      <c r="OQ59" s="40"/>
      <c r="OR59" s="40"/>
      <c r="OS59" s="40"/>
      <c r="OT59" s="40"/>
      <c r="OU59" s="40"/>
      <c r="OV59" s="40"/>
      <c r="OW59" s="40"/>
      <c r="OX59" s="40"/>
      <c r="OY59" s="40"/>
      <c r="OZ59" s="40"/>
      <c r="PA59" s="40"/>
      <c r="PB59" s="40"/>
      <c r="PC59" s="40"/>
      <c r="PD59" s="40"/>
      <c r="PE59" s="40"/>
      <c r="PF59" s="40"/>
      <c r="PG59" s="40"/>
      <c r="PH59" s="40"/>
      <c r="PI59" s="40"/>
      <c r="PJ59" s="40"/>
      <c r="PK59" s="40"/>
      <c r="PL59" s="40"/>
      <c r="PM59" s="40"/>
      <c r="PN59" s="40"/>
      <c r="PO59" s="40"/>
      <c r="PP59" s="40"/>
      <c r="PQ59" s="40"/>
      <c r="PR59" s="40"/>
      <c r="PS59" s="40"/>
      <c r="PT59" s="40"/>
      <c r="PU59" s="40"/>
      <c r="PV59" s="40"/>
      <c r="PW59" s="40"/>
      <c r="PX59" s="40"/>
      <c r="PY59" s="40"/>
      <c r="PZ59" s="40"/>
      <c r="QA59" s="40"/>
      <c r="QB59" s="40"/>
      <c r="QC59" s="40"/>
      <c r="QD59" s="40"/>
      <c r="QE59" s="40"/>
      <c r="QF59" s="40"/>
      <c r="QG59" s="40"/>
      <c r="QH59" s="40"/>
      <c r="QI59" s="40"/>
      <c r="QJ59" s="40"/>
      <c r="QK59" s="40"/>
      <c r="QL59" s="40"/>
      <c r="QM59" s="40"/>
      <c r="QN59" s="40"/>
      <c r="QO59" s="40"/>
      <c r="QP59" s="40"/>
      <c r="QQ59" s="40"/>
      <c r="QR59" s="40"/>
      <c r="QS59" s="40"/>
      <c r="QT59" s="40"/>
      <c r="QU59" s="40"/>
      <c r="QV59" s="40"/>
      <c r="QW59" s="40"/>
      <c r="QX59" s="40"/>
      <c r="QY59" s="40"/>
      <c r="QZ59" s="40"/>
      <c r="RA59" s="40"/>
      <c r="RB59" s="40"/>
      <c r="RC59" s="40"/>
      <c r="RD59" s="40"/>
      <c r="RE59" s="40"/>
      <c r="RF59" s="40"/>
      <c r="RG59" s="40"/>
      <c r="RH59" s="40"/>
      <c r="RI59" s="40"/>
      <c r="RJ59" s="40"/>
      <c r="RK59" s="40"/>
      <c r="RL59" s="40"/>
      <c r="RM59" s="40"/>
      <c r="RN59" s="40"/>
      <c r="RO59" s="40"/>
      <c r="RP59" s="40"/>
      <c r="RQ59" s="40"/>
      <c r="RR59" s="40"/>
      <c r="RS59" s="40"/>
      <c r="RT59" s="40"/>
      <c r="RU59" s="40"/>
      <c r="RV59" s="40"/>
      <c r="RW59" s="40"/>
      <c r="RX59" s="40"/>
      <c r="RY59" s="40"/>
      <c r="RZ59" s="40"/>
      <c r="SA59" s="40"/>
      <c r="SB59" s="40"/>
      <c r="SC59" s="40"/>
      <c r="SD59" s="40"/>
      <c r="SE59" s="40"/>
      <c r="SF59" s="40"/>
      <c r="SG59" s="40"/>
      <c r="SH59" s="40"/>
      <c r="SI59" s="40"/>
      <c r="SJ59" s="40"/>
      <c r="SK59" s="40"/>
      <c r="SL59" s="40"/>
      <c r="SM59" s="40"/>
      <c r="SN59" s="40"/>
      <c r="SO59" s="40"/>
      <c r="SP59" s="40"/>
      <c r="SQ59" s="40"/>
      <c r="SR59" s="40"/>
      <c r="SS59" s="40"/>
      <c r="ST59" s="40"/>
      <c r="SU59" s="40"/>
      <c r="SV59" s="40"/>
      <c r="SW59" s="40"/>
      <c r="SX59" s="40"/>
      <c r="SY59" s="40"/>
      <c r="SZ59" s="40"/>
      <c r="TA59" s="40"/>
      <c r="TB59" s="40"/>
      <c r="TC59" s="40"/>
      <c r="TD59" s="40"/>
      <c r="TE59" s="40"/>
      <c r="TF59" s="40"/>
      <c r="TG59" s="40"/>
      <c r="TH59" s="40"/>
      <c r="TI59" s="40"/>
      <c r="TJ59" s="40"/>
      <c r="TK59" s="40"/>
      <c r="TL59" s="40"/>
      <c r="TM59" s="40"/>
      <c r="TN59" s="40"/>
      <c r="TO59" s="40"/>
      <c r="TP59" s="40"/>
      <c r="TQ59" s="40"/>
      <c r="TR59" s="40"/>
      <c r="TS59" s="40"/>
      <c r="TT59" s="40"/>
      <c r="TU59" s="40"/>
      <c r="TV59" s="40"/>
      <c r="TW59" s="40"/>
      <c r="TX59" s="40"/>
      <c r="TY59" s="40"/>
      <c r="TZ59" s="40"/>
      <c r="UA59" s="40"/>
      <c r="UB59" s="40"/>
      <c r="UC59" s="40"/>
      <c r="UD59" s="40"/>
      <c r="UE59" s="40"/>
      <c r="UF59" s="40"/>
      <c r="UG59" s="40"/>
      <c r="UH59" s="40"/>
      <c r="UI59" s="40"/>
      <c r="UJ59" s="40"/>
      <c r="UK59" s="40"/>
      <c r="UL59" s="40"/>
      <c r="UM59" s="40"/>
      <c r="UN59" s="40"/>
      <c r="UO59" s="40"/>
      <c r="UP59" s="40"/>
      <c r="UQ59" s="40"/>
      <c r="UR59" s="40"/>
      <c r="US59" s="40"/>
      <c r="UT59" s="40"/>
      <c r="UU59" s="40"/>
      <c r="UV59" s="40"/>
      <c r="UW59" s="40"/>
      <c r="UX59" s="40"/>
      <c r="UY59" s="40"/>
      <c r="UZ59" s="40"/>
      <c r="VA59" s="40"/>
      <c r="VB59" s="40"/>
      <c r="VC59" s="40"/>
      <c r="VD59" s="40"/>
      <c r="VE59" s="40"/>
      <c r="VF59" s="40"/>
      <c r="VG59" s="40"/>
      <c r="VH59" s="40"/>
      <c r="VI59" s="40"/>
      <c r="VJ59" s="40"/>
      <c r="VK59" s="40"/>
      <c r="VL59" s="40"/>
      <c r="VM59" s="40"/>
      <c r="VN59" s="40"/>
      <c r="VO59" s="40"/>
      <c r="VP59" s="40"/>
      <c r="VQ59" s="40"/>
      <c r="VR59" s="40"/>
      <c r="VS59" s="40"/>
      <c r="VT59" s="40"/>
      <c r="VU59" s="40"/>
      <c r="VV59" s="40"/>
      <c r="VW59" s="40"/>
      <c r="VX59" s="40"/>
      <c r="VY59" s="40"/>
      <c r="VZ59" s="40"/>
      <c r="WA59" s="40"/>
      <c r="WB59" s="40"/>
      <c r="WC59" s="40"/>
      <c r="WD59" s="40"/>
      <c r="WE59" s="40"/>
      <c r="WF59" s="40"/>
      <c r="WG59" s="40"/>
      <c r="WH59" s="40"/>
      <c r="WI59" s="40"/>
      <c r="WJ59" s="40"/>
      <c r="WK59" s="40"/>
      <c r="WL59" s="40"/>
      <c r="WM59" s="40"/>
      <c r="WN59" s="40"/>
      <c r="WO59" s="40"/>
      <c r="WP59" s="40"/>
      <c r="WQ59" s="40"/>
      <c r="WR59" s="40"/>
      <c r="WS59" s="40"/>
      <c r="WT59" s="40"/>
      <c r="WU59" s="40"/>
      <c r="WV59" s="40"/>
      <c r="WW59" s="40"/>
      <c r="WX59" s="40"/>
      <c r="WY59" s="40"/>
      <c r="WZ59" s="40"/>
      <c r="XA59" s="40"/>
      <c r="XB59" s="40"/>
      <c r="XC59" s="40"/>
      <c r="XD59" s="40"/>
      <c r="XE59" s="40"/>
      <c r="XF59" s="40"/>
      <c r="XG59" s="40"/>
      <c r="XH59" s="40"/>
      <c r="XI59" s="40"/>
      <c r="XJ59" s="40"/>
      <c r="XK59" s="40"/>
      <c r="XL59" s="40"/>
      <c r="XM59" s="40"/>
      <c r="XN59" s="40"/>
      <c r="XO59" s="40"/>
      <c r="XP59" s="40"/>
      <c r="XQ59" s="40"/>
      <c r="XR59" s="40"/>
      <c r="XS59" s="40"/>
      <c r="XT59" s="40"/>
      <c r="XU59" s="40"/>
      <c r="XV59" s="40"/>
      <c r="XW59" s="40"/>
      <c r="XX59" s="40"/>
      <c r="XY59" s="40"/>
      <c r="XZ59" s="40"/>
      <c r="YA59" s="40"/>
      <c r="YB59" s="40"/>
      <c r="YC59" s="40"/>
      <c r="YD59" s="40"/>
      <c r="YE59" s="40"/>
      <c r="YF59" s="40"/>
      <c r="YG59" s="40"/>
      <c r="YH59" s="40"/>
      <c r="YI59" s="40"/>
      <c r="YJ59" s="40"/>
      <c r="YK59" s="40"/>
      <c r="YL59" s="40"/>
      <c r="YM59" s="40"/>
      <c r="YN59" s="40"/>
      <c r="YO59" s="40"/>
      <c r="YP59" s="40"/>
      <c r="YQ59" s="40"/>
      <c r="YR59" s="40"/>
      <c r="YS59" s="40"/>
      <c r="YT59" s="40"/>
      <c r="YU59" s="40"/>
      <c r="YV59" s="40"/>
      <c r="YW59" s="40"/>
      <c r="YX59" s="40"/>
      <c r="YY59" s="40"/>
      <c r="YZ59" s="40"/>
      <c r="ZA59" s="40"/>
      <c r="ZB59" s="40"/>
      <c r="ZC59" s="40"/>
      <c r="ZD59" s="40"/>
      <c r="ZE59" s="40"/>
      <c r="ZF59" s="40"/>
      <c r="ZG59" s="40"/>
      <c r="ZH59" s="40"/>
      <c r="ZI59" s="40"/>
      <c r="ZJ59" s="40"/>
      <c r="ZK59" s="40"/>
      <c r="ZL59" s="40"/>
      <c r="ZM59" s="40"/>
      <c r="ZN59" s="40"/>
      <c r="ZO59" s="40"/>
      <c r="ZP59" s="40"/>
      <c r="ZQ59" s="40"/>
      <c r="ZR59" s="40"/>
      <c r="ZS59" s="40"/>
      <c r="ZT59" s="40"/>
      <c r="ZU59" s="40"/>
      <c r="ZV59" s="40"/>
      <c r="ZW59" s="40"/>
      <c r="ZX59" s="40"/>
      <c r="ZY59" s="40"/>
      <c r="ZZ59" s="40"/>
      <c r="AAA59" s="40"/>
      <c r="AAB59" s="40"/>
      <c r="AAC59" s="40"/>
      <c r="AAD59" s="40"/>
      <c r="AAE59" s="40"/>
      <c r="AAF59" s="40"/>
      <c r="AAG59" s="40"/>
      <c r="AAH59" s="40"/>
      <c r="AAI59" s="40"/>
      <c r="AAJ59" s="40"/>
      <c r="AAK59" s="40"/>
      <c r="AAL59" s="40"/>
      <c r="AAM59" s="40"/>
      <c r="AAN59" s="40"/>
      <c r="AAO59" s="40"/>
      <c r="AAP59" s="40"/>
      <c r="AAQ59" s="40"/>
      <c r="AAR59" s="40"/>
      <c r="AAS59" s="40"/>
      <c r="AAT59" s="40"/>
      <c r="AAU59" s="40"/>
      <c r="AAV59" s="40"/>
      <c r="AAW59" s="40"/>
      <c r="AAX59" s="40"/>
      <c r="AAY59" s="40"/>
      <c r="AAZ59" s="40"/>
      <c r="ABA59" s="40"/>
      <c r="ABB59" s="40"/>
      <c r="ABC59" s="40"/>
      <c r="ABD59" s="40"/>
      <c r="ABE59" s="40"/>
      <c r="ABF59" s="40"/>
      <c r="ABG59" s="40"/>
      <c r="ABH59" s="40"/>
      <c r="ABI59" s="40"/>
      <c r="ABJ59" s="40"/>
      <c r="ABK59" s="40"/>
      <c r="ABL59" s="40"/>
      <c r="ABM59" s="40"/>
      <c r="ABN59" s="40"/>
      <c r="ABO59" s="40"/>
      <c r="ABP59" s="40"/>
      <c r="ABQ59" s="40"/>
      <c r="ABR59" s="40"/>
      <c r="ABS59" s="40"/>
      <c r="ABT59" s="40"/>
      <c r="ABU59" s="40"/>
      <c r="ABV59" s="40"/>
      <c r="ABW59" s="40"/>
      <c r="ABX59" s="40"/>
      <c r="ABY59" s="40"/>
      <c r="ABZ59" s="40"/>
      <c r="ACA59" s="40"/>
      <c r="ACB59" s="40"/>
      <c r="ACC59" s="40"/>
      <c r="ACD59" s="40"/>
      <c r="ACE59" s="40"/>
      <c r="ACF59" s="40"/>
      <c r="ACG59" s="40"/>
      <c r="ACH59" s="40"/>
      <c r="ACI59" s="40"/>
      <c r="ACJ59" s="40"/>
      <c r="ACK59" s="40"/>
      <c r="ACL59" s="40"/>
      <c r="ACM59" s="40"/>
      <c r="ACN59" s="40"/>
      <c r="ACO59" s="40"/>
      <c r="ACP59" s="40"/>
      <c r="ACQ59" s="40"/>
      <c r="ACR59" s="40"/>
      <c r="ACS59" s="40"/>
      <c r="ACT59" s="40"/>
      <c r="ACU59" s="40"/>
      <c r="ACV59" s="40"/>
      <c r="ACW59" s="40"/>
      <c r="ACX59" s="40"/>
      <c r="ACY59" s="40"/>
      <c r="ACZ59" s="40"/>
      <c r="ADA59" s="40"/>
      <c r="ADB59" s="40"/>
      <c r="ADC59" s="40"/>
      <c r="ADD59" s="40"/>
      <c r="ADE59" s="40"/>
      <c r="ADF59" s="40"/>
      <c r="ADG59" s="40"/>
      <c r="ADH59" s="40"/>
      <c r="ADI59" s="40"/>
      <c r="ADJ59" s="40"/>
      <c r="ADK59" s="40"/>
      <c r="ADL59" s="40"/>
      <c r="ADM59" s="40"/>
      <c r="ADN59" s="40"/>
      <c r="ADO59" s="40"/>
      <c r="ADP59" s="40"/>
      <c r="ADQ59" s="40"/>
      <c r="ADR59" s="40"/>
      <c r="ADS59" s="40"/>
      <c r="ADT59" s="40"/>
      <c r="ADU59" s="40"/>
      <c r="ADV59" s="40"/>
      <c r="ADW59" s="40"/>
      <c r="ADX59" s="40"/>
      <c r="ADY59" s="40"/>
      <c r="ADZ59" s="40"/>
      <c r="AEA59" s="40"/>
      <c r="AEB59" s="40"/>
      <c r="AEC59" s="40"/>
      <c r="AED59" s="40"/>
      <c r="AEE59" s="40"/>
      <c r="AEF59" s="40"/>
      <c r="AEG59" s="40"/>
      <c r="AEH59" s="40"/>
      <c r="AEI59" s="40"/>
      <c r="AEJ59" s="40"/>
      <c r="AEK59" s="40"/>
      <c r="AEL59" s="40"/>
      <c r="AEM59" s="40"/>
      <c r="AEN59" s="40"/>
      <c r="AEO59" s="40"/>
      <c r="AEP59" s="40"/>
      <c r="AEQ59" s="40"/>
      <c r="AER59" s="40"/>
      <c r="AES59" s="40"/>
      <c r="AET59" s="40"/>
      <c r="AEU59" s="40"/>
      <c r="AEV59" s="40"/>
      <c r="AEW59" s="40"/>
      <c r="AEX59" s="40"/>
      <c r="AEY59" s="40"/>
      <c r="AEZ59" s="40"/>
      <c r="AFA59" s="40"/>
      <c r="AFB59" s="40"/>
      <c r="AFC59" s="40"/>
      <c r="AFD59" s="40"/>
      <c r="AFE59" s="40"/>
      <c r="AFF59" s="40"/>
      <c r="AFG59" s="40"/>
      <c r="AFH59" s="40"/>
      <c r="AFI59" s="40"/>
      <c r="AFJ59" s="40"/>
      <c r="AFK59" s="40"/>
      <c r="AFL59" s="40"/>
      <c r="AFM59" s="40"/>
      <c r="AFN59" s="40"/>
      <c r="AFO59" s="40"/>
      <c r="AFP59" s="40"/>
      <c r="AFQ59" s="40"/>
      <c r="AFR59" s="40"/>
      <c r="AFS59" s="40"/>
      <c r="AFT59" s="40"/>
      <c r="AFU59" s="40"/>
      <c r="AFV59" s="40"/>
      <c r="AFW59" s="40"/>
      <c r="AFX59" s="40"/>
      <c r="AFY59" s="40"/>
      <c r="AFZ59" s="40"/>
      <c r="AGA59" s="40"/>
      <c r="AGB59" s="40"/>
      <c r="AGC59" s="40"/>
      <c r="AGD59" s="40"/>
      <c r="AGE59" s="40"/>
      <c r="AGF59" s="40"/>
      <c r="AGG59" s="40"/>
      <c r="AGH59" s="40"/>
      <c r="AGI59" s="40"/>
      <c r="AGJ59" s="40"/>
      <c r="AGK59" s="40"/>
      <c r="AGL59" s="40"/>
      <c r="AGM59" s="40"/>
      <c r="AGN59" s="40"/>
      <c r="AGO59" s="40"/>
      <c r="AGP59" s="40"/>
      <c r="AGQ59" s="40"/>
      <c r="AGR59" s="40"/>
      <c r="AGS59" s="40"/>
      <c r="AGT59" s="40"/>
      <c r="AGU59" s="40"/>
      <c r="AGV59" s="40"/>
      <c r="AGW59" s="40"/>
      <c r="AGX59" s="40"/>
      <c r="AGY59" s="40"/>
      <c r="AGZ59" s="40"/>
      <c r="AHA59" s="40"/>
      <c r="AHB59" s="40"/>
      <c r="AHC59" s="40"/>
      <c r="AHD59" s="40"/>
      <c r="AHE59" s="40"/>
      <c r="AHF59" s="40"/>
      <c r="AHG59" s="40"/>
      <c r="AHH59" s="40"/>
      <c r="AHI59" s="40"/>
      <c r="AHJ59" s="40"/>
      <c r="AHK59" s="40"/>
      <c r="AHL59" s="40"/>
      <c r="AHM59" s="40"/>
      <c r="AHN59" s="40"/>
      <c r="AHO59" s="40"/>
      <c r="AHP59" s="40"/>
      <c r="AHQ59" s="40"/>
      <c r="AHR59" s="40"/>
      <c r="AHS59" s="40"/>
      <c r="AHT59" s="40"/>
      <c r="AHU59" s="40"/>
      <c r="AHV59" s="40"/>
      <c r="AHW59" s="40"/>
      <c r="AHX59" s="40"/>
      <c r="AHY59" s="40"/>
      <c r="AHZ59" s="40"/>
      <c r="AIA59" s="40"/>
      <c r="AIB59" s="40"/>
      <c r="AIC59" s="40"/>
      <c r="AID59" s="40"/>
      <c r="AIE59" s="40"/>
      <c r="AIF59" s="40"/>
      <c r="AIG59" s="40"/>
      <c r="AIH59" s="40"/>
      <c r="AII59" s="40"/>
      <c r="AIJ59" s="40"/>
      <c r="AIK59" s="40"/>
      <c r="AIL59" s="40"/>
      <c r="AIM59" s="40"/>
      <c r="AIN59" s="40"/>
      <c r="AIO59" s="40"/>
      <c r="AIP59" s="40"/>
      <c r="AIQ59" s="40"/>
      <c r="AIR59" s="40"/>
      <c r="AIS59" s="40"/>
      <c r="AIT59" s="40"/>
      <c r="AIU59" s="40"/>
      <c r="AIV59" s="40"/>
      <c r="AIW59" s="40"/>
      <c r="AIX59" s="40"/>
      <c r="AIY59" s="40"/>
      <c r="AIZ59" s="40"/>
      <c r="AJA59" s="40"/>
      <c r="AJB59" s="40"/>
      <c r="AJC59" s="40"/>
      <c r="AJD59" s="40"/>
      <c r="AJE59" s="40"/>
      <c r="AJF59" s="40"/>
      <c r="AJG59" s="40"/>
      <c r="AJH59" s="40"/>
      <c r="AJI59" s="40"/>
      <c r="AJJ59" s="40"/>
      <c r="AJK59" s="40"/>
      <c r="AJL59" s="40"/>
      <c r="AJM59" s="40"/>
      <c r="AJN59" s="40"/>
      <c r="AJO59" s="40"/>
      <c r="AJP59" s="40"/>
      <c r="AJQ59" s="40"/>
      <c r="AJR59" s="40"/>
      <c r="AJS59" s="40"/>
      <c r="AJT59" s="40"/>
      <c r="AJU59" s="40"/>
      <c r="AJV59" s="40"/>
      <c r="AJW59" s="40"/>
      <c r="AJX59" s="40"/>
      <c r="AJY59" s="40"/>
      <c r="AJZ59" s="40"/>
      <c r="AKA59" s="40"/>
      <c r="AKB59" s="40"/>
      <c r="AKC59" s="40"/>
      <c r="AKD59" s="40"/>
      <c r="AKE59" s="40"/>
      <c r="AKF59" s="40"/>
      <c r="AKG59" s="40"/>
      <c r="AKH59" s="40"/>
      <c r="AKI59" s="40"/>
      <c r="AKJ59" s="40"/>
      <c r="AKK59" s="40"/>
      <c r="AKL59" s="40"/>
      <c r="AKM59" s="40"/>
      <c r="AKN59" s="40"/>
      <c r="AKO59" s="40"/>
      <c r="AKP59" s="40"/>
      <c r="AKQ59" s="40"/>
      <c r="AKR59" s="40"/>
      <c r="AKS59" s="40"/>
      <c r="AKT59" s="40"/>
      <c r="AKU59" s="40"/>
      <c r="AKV59" s="40"/>
      <c r="AKW59" s="40"/>
      <c r="AKX59" s="40"/>
      <c r="AKY59" s="40"/>
      <c r="AKZ59" s="40"/>
      <c r="ALA59" s="40"/>
      <c r="ALB59" s="40"/>
      <c r="ALC59" s="40"/>
      <c r="ALD59" s="40"/>
      <c r="ALE59" s="40"/>
      <c r="ALF59" s="40"/>
      <c r="ALG59" s="40"/>
      <c r="ALH59" s="40"/>
      <c r="ALI59" s="40"/>
      <c r="ALJ59" s="40"/>
      <c r="ALK59" s="40"/>
      <c r="ALL59" s="40"/>
      <c r="ALM59" s="40"/>
      <c r="ALN59" s="40"/>
      <c r="ALO59" s="40"/>
      <c r="ALP59" s="40"/>
      <c r="ALQ59" s="40"/>
      <c r="ALR59" s="40"/>
      <c r="ALS59" s="40"/>
      <c r="ALT59" s="40"/>
      <c r="ALU59" s="40"/>
      <c r="ALV59" s="40"/>
      <c r="ALW59" s="40"/>
      <c r="ALX59" s="40"/>
      <c r="ALY59" s="40"/>
      <c r="ALZ59" s="40"/>
      <c r="AMA59" s="40"/>
      <c r="AMB59" s="40"/>
      <c r="AMC59" s="40"/>
      <c r="AMD59" s="40"/>
      <c r="AME59" s="40"/>
      <c r="AMF59" s="40"/>
      <c r="AMG59" s="40"/>
      <c r="AMH59" s="40"/>
      <c r="AMI59" s="40"/>
      <c r="AMJ59" s="40"/>
      <c r="AMK59" s="40"/>
      <c r="AML59" s="40"/>
      <c r="AMM59" s="40"/>
      <c r="AMN59" s="40"/>
      <c r="AMO59" s="40"/>
      <c r="AMP59" s="40"/>
      <c r="AMQ59" s="40"/>
      <c r="AMR59" s="40"/>
      <c r="AMS59" s="40"/>
      <c r="AMT59" s="40"/>
      <c r="AMU59" s="40"/>
      <c r="AMV59" s="40"/>
      <c r="AMW59" s="40"/>
      <c r="AMX59" s="40"/>
      <c r="AMY59" s="40"/>
      <c r="AMZ59" s="40"/>
      <c r="ANA59" s="40"/>
      <c r="ANB59" s="40"/>
      <c r="ANC59" s="40"/>
      <c r="AND59" s="40"/>
      <c r="ANE59" s="40"/>
      <c r="ANF59" s="40"/>
      <c r="ANG59" s="40"/>
      <c r="ANH59" s="40"/>
      <c r="ANI59" s="40"/>
      <c r="ANJ59" s="40"/>
      <c r="ANK59" s="40"/>
      <c r="ANL59" s="40"/>
      <c r="ANM59" s="40"/>
      <c r="ANN59" s="40"/>
      <c r="ANO59" s="40"/>
      <c r="ANP59" s="40"/>
      <c r="ANQ59" s="40"/>
      <c r="ANR59" s="40"/>
      <c r="ANS59" s="40"/>
      <c r="ANT59" s="40"/>
      <c r="ANU59" s="40"/>
      <c r="ANV59" s="40"/>
      <c r="ANW59" s="40"/>
      <c r="ANX59" s="40"/>
      <c r="ANY59" s="40"/>
      <c r="ANZ59" s="40"/>
      <c r="AOA59" s="40"/>
      <c r="AOB59" s="40"/>
      <c r="AOC59" s="40"/>
      <c r="AOD59" s="40"/>
      <c r="AOE59" s="40"/>
      <c r="AOF59" s="40"/>
      <c r="AOG59" s="40"/>
      <c r="AOH59" s="40"/>
      <c r="AOI59" s="40"/>
      <c r="AOJ59" s="40"/>
      <c r="AOK59" s="40"/>
      <c r="AOL59" s="40"/>
      <c r="AOM59" s="40"/>
      <c r="AON59" s="40"/>
      <c r="AOO59" s="40"/>
      <c r="AOP59" s="40"/>
      <c r="AOQ59" s="40"/>
      <c r="AOR59" s="40"/>
      <c r="AOS59" s="40"/>
      <c r="AOT59" s="40"/>
      <c r="AOU59" s="40"/>
      <c r="AOV59" s="40"/>
      <c r="AOW59" s="40"/>
      <c r="AOX59" s="40"/>
      <c r="AOY59" s="40"/>
      <c r="AOZ59" s="40"/>
      <c r="APA59" s="40"/>
      <c r="APB59" s="40"/>
      <c r="APC59" s="40"/>
      <c r="APD59" s="40"/>
      <c r="APE59" s="40"/>
      <c r="APF59" s="40"/>
      <c r="APG59" s="40"/>
      <c r="APH59" s="40"/>
      <c r="API59" s="40"/>
      <c r="APJ59" s="40"/>
      <c r="APK59" s="40"/>
      <c r="APL59" s="40"/>
      <c r="APM59" s="40"/>
      <c r="APN59" s="40"/>
      <c r="APO59" s="40"/>
      <c r="APP59" s="40"/>
      <c r="APQ59" s="40"/>
      <c r="APR59" s="40"/>
      <c r="APS59" s="40"/>
      <c r="APT59" s="40"/>
      <c r="APU59" s="40"/>
      <c r="APV59" s="40"/>
      <c r="APW59" s="40"/>
      <c r="APX59" s="40"/>
      <c r="APY59" s="40"/>
      <c r="APZ59" s="40"/>
      <c r="AQA59" s="40"/>
      <c r="AQB59" s="40"/>
      <c r="AQC59" s="40"/>
      <c r="AQD59" s="40"/>
      <c r="AQE59" s="40"/>
      <c r="AQF59" s="40"/>
      <c r="AQG59" s="40"/>
      <c r="AQH59" s="40"/>
      <c r="AQI59" s="40"/>
      <c r="AQJ59" s="40"/>
      <c r="AQK59" s="40"/>
      <c r="AQL59" s="40"/>
      <c r="AQM59" s="40"/>
      <c r="AQN59" s="40"/>
      <c r="AQO59" s="40"/>
      <c r="AQP59" s="40"/>
      <c r="AQQ59" s="40"/>
      <c r="AQR59" s="40"/>
      <c r="AQS59" s="40"/>
      <c r="AQT59" s="40"/>
      <c r="AQU59" s="40"/>
      <c r="AQV59" s="40"/>
      <c r="AQW59" s="40"/>
      <c r="AQX59" s="40"/>
      <c r="AQY59" s="40"/>
      <c r="AQZ59" s="40"/>
      <c r="ARA59" s="40"/>
      <c r="ARB59" s="40"/>
      <c r="ARC59" s="40"/>
      <c r="ARD59" s="40"/>
      <c r="ARE59" s="40"/>
      <c r="ARF59" s="40"/>
      <c r="ARG59" s="40"/>
      <c r="ARH59" s="40"/>
      <c r="ARI59" s="40"/>
      <c r="ARJ59" s="40"/>
      <c r="ARK59" s="40"/>
      <c r="ARL59" s="40"/>
      <c r="ARM59" s="40"/>
      <c r="ARN59" s="40"/>
      <c r="ARO59" s="40"/>
      <c r="ARP59" s="40"/>
      <c r="ARQ59" s="40"/>
      <c r="ARR59" s="40"/>
      <c r="ARS59" s="40"/>
      <c r="ART59" s="40"/>
      <c r="ARU59" s="40"/>
      <c r="ARV59" s="40"/>
      <c r="ARW59" s="40"/>
      <c r="ARX59" s="40"/>
      <c r="ARY59" s="40"/>
      <c r="ARZ59" s="40"/>
      <c r="ASA59" s="40"/>
      <c r="ASB59" s="40"/>
      <c r="ASC59" s="40"/>
      <c r="ASD59" s="40"/>
      <c r="ASE59" s="40"/>
      <c r="ASF59" s="40"/>
      <c r="ASG59" s="40"/>
      <c r="ASH59" s="40"/>
      <c r="ASI59" s="40"/>
      <c r="ASJ59" s="40"/>
      <c r="ASK59" s="40"/>
      <c r="ASL59" s="40"/>
      <c r="ASM59" s="40"/>
      <c r="ASN59" s="40"/>
      <c r="ASO59" s="40"/>
      <c r="ASP59" s="40"/>
      <c r="ASQ59" s="40"/>
      <c r="ASR59" s="40"/>
      <c r="ASS59" s="40"/>
      <c r="AST59" s="40"/>
      <c r="ASU59" s="40"/>
      <c r="ASV59" s="40"/>
      <c r="ASW59" s="40"/>
      <c r="ASX59" s="40"/>
      <c r="ASY59" s="40"/>
      <c r="ASZ59" s="40"/>
      <c r="ATA59" s="40"/>
      <c r="ATB59" s="40"/>
      <c r="ATC59" s="40"/>
      <c r="ATD59" s="40"/>
      <c r="ATE59" s="40"/>
      <c r="ATF59" s="40"/>
      <c r="ATG59" s="40"/>
      <c r="ATH59" s="40"/>
      <c r="ATI59" s="40"/>
      <c r="ATJ59" s="40"/>
      <c r="ATK59" s="40"/>
      <c r="ATL59" s="40"/>
      <c r="ATM59" s="40"/>
      <c r="ATN59" s="40"/>
      <c r="ATO59" s="40"/>
      <c r="ATP59" s="40"/>
      <c r="ATQ59" s="40"/>
      <c r="ATR59" s="40"/>
      <c r="ATS59" s="40"/>
      <c r="ATT59" s="40"/>
      <c r="ATU59" s="40"/>
      <c r="ATV59" s="40"/>
      <c r="ATW59" s="40"/>
      <c r="ATX59" s="40"/>
      <c r="ATY59" s="40"/>
      <c r="ATZ59" s="40"/>
      <c r="AUA59" s="40"/>
      <c r="AUB59" s="40"/>
      <c r="AUC59" s="40"/>
      <c r="AUD59" s="40"/>
      <c r="AUE59" s="40"/>
      <c r="AUF59" s="40"/>
      <c r="AUG59" s="40"/>
      <c r="AUH59" s="40"/>
      <c r="AUI59" s="40"/>
      <c r="AUJ59" s="40"/>
      <c r="AUK59" s="40"/>
      <c r="AUL59" s="40"/>
      <c r="AUM59" s="40"/>
      <c r="AUN59" s="40"/>
      <c r="AUO59" s="40"/>
      <c r="AUP59" s="40"/>
      <c r="AUQ59" s="40"/>
      <c r="AUR59" s="40"/>
      <c r="AUS59" s="40"/>
      <c r="AUT59" s="40"/>
      <c r="AUU59" s="40"/>
      <c r="AUV59" s="40"/>
      <c r="AUW59" s="40"/>
      <c r="AUX59" s="40"/>
      <c r="AUY59" s="40"/>
      <c r="AUZ59" s="40"/>
      <c r="AVA59" s="40"/>
      <c r="AVB59" s="40"/>
      <c r="AVC59" s="40"/>
      <c r="AVD59" s="40"/>
      <c r="AVE59" s="40"/>
      <c r="AVF59" s="40"/>
      <c r="AVG59" s="40"/>
      <c r="AVH59" s="40"/>
      <c r="AVI59" s="40"/>
      <c r="AVJ59" s="40"/>
      <c r="AVK59" s="40"/>
      <c r="AVL59" s="40"/>
      <c r="AVM59" s="40"/>
      <c r="AVN59" s="40"/>
      <c r="AVO59" s="40"/>
      <c r="AVP59" s="40"/>
      <c r="AVQ59" s="40"/>
      <c r="AVR59" s="40"/>
      <c r="AVS59" s="40"/>
      <c r="AVT59" s="40"/>
      <c r="AVU59" s="40"/>
      <c r="AVV59" s="40"/>
      <c r="AVW59" s="40"/>
      <c r="AVX59" s="40"/>
      <c r="AVY59" s="40"/>
      <c r="AVZ59" s="40"/>
      <c r="AWA59" s="40"/>
      <c r="AWB59" s="40"/>
      <c r="AWC59" s="40"/>
      <c r="AWD59" s="40"/>
      <c r="AWE59" s="40"/>
      <c r="AWF59" s="40"/>
      <c r="AWG59" s="40"/>
      <c r="AWH59" s="40"/>
      <c r="AWI59" s="40"/>
      <c r="AWJ59" s="40"/>
      <c r="AWK59" s="40"/>
      <c r="AWL59" s="40"/>
      <c r="AWM59" s="40"/>
      <c r="AWN59" s="40"/>
      <c r="AWO59" s="40"/>
      <c r="AWP59" s="40"/>
      <c r="AWQ59" s="40"/>
      <c r="AWR59" s="40"/>
      <c r="AWS59" s="40"/>
      <c r="AWT59" s="40"/>
      <c r="AWU59" s="40"/>
      <c r="AWV59" s="40"/>
      <c r="AWW59" s="40"/>
      <c r="AWX59" s="40"/>
      <c r="AWY59" s="40"/>
      <c r="AWZ59" s="40"/>
      <c r="AXA59" s="40"/>
      <c r="AXB59" s="40"/>
      <c r="AXC59" s="40"/>
      <c r="AXD59" s="40"/>
      <c r="AXE59" s="40"/>
      <c r="AXF59" s="40"/>
      <c r="AXG59" s="40"/>
      <c r="AXH59" s="40"/>
      <c r="AXI59" s="40"/>
      <c r="AXJ59" s="40"/>
      <c r="AXK59" s="40"/>
      <c r="AXL59" s="40"/>
      <c r="AXM59" s="40"/>
      <c r="AXN59" s="40"/>
      <c r="AXO59" s="40"/>
      <c r="AXP59" s="40"/>
      <c r="AXQ59" s="40"/>
      <c r="AXR59" s="40"/>
      <c r="AXS59" s="40"/>
      <c r="AXT59" s="40"/>
      <c r="AXU59" s="40"/>
      <c r="AXV59" s="40"/>
      <c r="AXW59" s="40"/>
      <c r="AXX59" s="40"/>
      <c r="AXY59" s="40"/>
      <c r="AXZ59" s="40"/>
      <c r="AYA59" s="40"/>
      <c r="AYB59" s="40"/>
      <c r="AYC59" s="40"/>
      <c r="AYD59" s="40"/>
      <c r="AYE59" s="40"/>
      <c r="AYF59" s="40"/>
      <c r="AYG59" s="40"/>
      <c r="AYH59" s="40"/>
      <c r="AYI59" s="40"/>
      <c r="AYJ59" s="40"/>
      <c r="AYK59" s="40"/>
      <c r="AYL59" s="40"/>
      <c r="AYM59" s="40"/>
      <c r="AYN59" s="40"/>
      <c r="AYO59" s="40"/>
      <c r="AYP59" s="40"/>
      <c r="AYQ59" s="40"/>
      <c r="AYR59" s="40"/>
      <c r="AYS59" s="40"/>
      <c r="AYT59" s="40"/>
      <c r="AYU59" s="40"/>
      <c r="AYV59" s="40"/>
      <c r="AYW59" s="40"/>
      <c r="AYX59" s="40"/>
      <c r="AYY59" s="40"/>
      <c r="AYZ59" s="40"/>
      <c r="AZA59" s="40"/>
      <c r="AZB59" s="40"/>
      <c r="AZC59" s="40"/>
      <c r="AZD59" s="40"/>
      <c r="AZE59" s="40"/>
      <c r="AZF59" s="40"/>
      <c r="AZG59" s="40"/>
      <c r="AZH59" s="40"/>
      <c r="AZI59" s="40"/>
      <c r="AZJ59" s="40"/>
      <c r="AZK59" s="40"/>
      <c r="AZL59" s="40"/>
      <c r="AZM59" s="40"/>
      <c r="AZN59" s="40"/>
      <c r="AZO59" s="40"/>
      <c r="AZP59" s="40"/>
      <c r="AZQ59" s="40"/>
      <c r="AZR59" s="40"/>
      <c r="AZS59" s="40"/>
      <c r="AZT59" s="40"/>
      <c r="AZU59" s="40"/>
      <c r="AZV59" s="40"/>
      <c r="AZW59" s="40"/>
      <c r="AZX59" s="40"/>
      <c r="AZY59" s="40"/>
      <c r="AZZ59" s="40"/>
      <c r="BAA59" s="40"/>
      <c r="BAB59" s="40"/>
      <c r="BAC59" s="40"/>
      <c r="BAD59" s="40"/>
      <c r="BAE59" s="40"/>
      <c r="BAF59" s="40"/>
      <c r="BAG59" s="40"/>
      <c r="BAH59" s="40"/>
      <c r="BAI59" s="40"/>
      <c r="BAJ59" s="40"/>
      <c r="BAK59" s="40"/>
      <c r="BAL59" s="40"/>
      <c r="BAM59" s="40"/>
      <c r="BAN59" s="40"/>
      <c r="BAO59" s="40"/>
      <c r="BAP59" s="40"/>
      <c r="BAQ59" s="40"/>
      <c r="BAR59" s="40"/>
      <c r="BAS59" s="40"/>
      <c r="BAT59" s="40"/>
      <c r="BAU59" s="40"/>
      <c r="BAV59" s="40"/>
      <c r="BAW59" s="40"/>
      <c r="BAX59" s="40"/>
      <c r="BAY59" s="40"/>
      <c r="BAZ59" s="40"/>
      <c r="BBA59" s="40"/>
      <c r="BBB59" s="40"/>
      <c r="BBC59" s="40"/>
      <c r="BBD59" s="40"/>
      <c r="BBE59" s="40"/>
      <c r="BBF59" s="40"/>
      <c r="BBG59" s="40"/>
      <c r="BBH59" s="40"/>
      <c r="BBI59" s="40"/>
      <c r="BBJ59" s="40"/>
      <c r="BBK59" s="40"/>
      <c r="BBL59" s="40"/>
      <c r="BBM59" s="40"/>
      <c r="BBN59" s="40"/>
      <c r="BBO59" s="40"/>
      <c r="BBP59" s="40"/>
      <c r="BBQ59" s="40"/>
      <c r="BBR59" s="40"/>
      <c r="BBS59" s="40"/>
      <c r="BBT59" s="40"/>
      <c r="BBU59" s="40"/>
      <c r="BBV59" s="40"/>
      <c r="BBW59" s="40"/>
      <c r="BBX59" s="40"/>
      <c r="BBY59" s="40"/>
      <c r="BBZ59" s="40"/>
      <c r="BCA59" s="40"/>
      <c r="BCB59" s="40"/>
      <c r="BCC59" s="40"/>
      <c r="BCD59" s="40"/>
      <c r="BCE59" s="40"/>
      <c r="BCF59" s="40"/>
      <c r="BCG59" s="40"/>
      <c r="BCH59" s="40"/>
      <c r="BCI59" s="40"/>
      <c r="BCJ59" s="40"/>
      <c r="BCK59" s="40"/>
      <c r="BCL59" s="40"/>
      <c r="BCM59" s="40"/>
      <c r="BCN59" s="40"/>
      <c r="BCO59" s="40"/>
      <c r="BCP59" s="40"/>
      <c r="BCQ59" s="40"/>
      <c r="BCR59" s="40"/>
      <c r="BCS59" s="40"/>
      <c r="BCT59" s="40"/>
      <c r="BCU59" s="40"/>
      <c r="BCV59" s="40"/>
      <c r="BCW59" s="40"/>
      <c r="BCX59" s="40"/>
      <c r="BCY59" s="40"/>
      <c r="BCZ59" s="40"/>
      <c r="BDA59" s="40"/>
      <c r="BDB59" s="40"/>
      <c r="BDC59" s="40"/>
      <c r="BDD59" s="40"/>
      <c r="BDE59" s="40"/>
      <c r="BDF59" s="40"/>
      <c r="BDG59" s="40"/>
      <c r="BDH59" s="40"/>
      <c r="BDI59" s="40"/>
      <c r="BDJ59" s="40"/>
      <c r="BDK59" s="40"/>
      <c r="BDL59" s="40"/>
      <c r="BDM59" s="40"/>
      <c r="BDN59" s="40"/>
      <c r="BDO59" s="40"/>
      <c r="BDP59" s="40"/>
      <c r="BDQ59" s="40"/>
      <c r="BDR59" s="40"/>
      <c r="BDS59" s="40"/>
      <c r="BDT59" s="40"/>
      <c r="BDU59" s="40"/>
      <c r="BDV59" s="40"/>
      <c r="BDW59" s="40"/>
      <c r="BDX59" s="40"/>
      <c r="BDY59" s="40"/>
      <c r="BDZ59" s="40"/>
      <c r="BEA59" s="40"/>
      <c r="BEB59" s="40"/>
      <c r="BEC59" s="40"/>
      <c r="BED59" s="40"/>
      <c r="BEE59" s="40"/>
      <c r="BEF59" s="40"/>
      <c r="BEG59" s="40"/>
      <c r="BEH59" s="40"/>
      <c r="BEI59" s="40"/>
      <c r="BEJ59" s="40"/>
      <c r="BEK59" s="40"/>
      <c r="BEL59" s="40"/>
      <c r="BEM59" s="40"/>
      <c r="BEN59" s="40"/>
      <c r="BEO59" s="40"/>
      <c r="BEP59" s="40"/>
      <c r="BEQ59" s="40"/>
      <c r="BER59" s="40"/>
      <c r="BES59" s="40"/>
      <c r="BET59" s="40"/>
      <c r="BEU59" s="40"/>
      <c r="BEV59" s="40"/>
      <c r="BEW59" s="40"/>
      <c r="BEX59" s="40"/>
      <c r="BEY59" s="40"/>
      <c r="BEZ59" s="40"/>
      <c r="BFA59" s="40"/>
      <c r="BFB59" s="40"/>
      <c r="BFC59" s="40"/>
      <c r="BFD59" s="40"/>
      <c r="BFE59" s="40"/>
      <c r="BFF59" s="40"/>
      <c r="BFG59" s="40"/>
      <c r="BFH59" s="40"/>
      <c r="BFI59" s="40"/>
      <c r="BFJ59" s="40"/>
      <c r="BFK59" s="40"/>
      <c r="BFL59" s="40"/>
      <c r="BFM59" s="40"/>
      <c r="BFN59" s="40"/>
      <c r="BFO59" s="40"/>
      <c r="BFP59" s="40"/>
      <c r="BFQ59" s="40"/>
      <c r="BFR59" s="40"/>
      <c r="BFS59" s="40"/>
      <c r="BFT59" s="40"/>
      <c r="BFU59" s="40"/>
      <c r="BFV59" s="40"/>
      <c r="BFW59" s="40"/>
      <c r="BFX59" s="40"/>
      <c r="BFY59" s="40"/>
      <c r="BFZ59" s="40"/>
      <c r="BGA59" s="40"/>
      <c r="BGB59" s="40"/>
      <c r="BGC59" s="40"/>
      <c r="BGD59" s="40"/>
      <c r="BGE59" s="40"/>
      <c r="BGF59" s="40"/>
      <c r="BGG59" s="40"/>
      <c r="BGH59" s="40"/>
      <c r="BGI59" s="40"/>
      <c r="BGJ59" s="40"/>
      <c r="BGK59" s="40"/>
      <c r="BGL59" s="40"/>
      <c r="BGM59" s="40"/>
      <c r="BGN59" s="40"/>
      <c r="BGO59" s="40"/>
      <c r="BGP59" s="40"/>
      <c r="BGQ59" s="40"/>
      <c r="BGR59" s="40"/>
      <c r="BGS59" s="40"/>
      <c r="BGT59" s="40"/>
      <c r="BGU59" s="40"/>
      <c r="BGV59" s="40"/>
      <c r="BGW59" s="40"/>
      <c r="BGX59" s="40"/>
      <c r="BGY59" s="40"/>
      <c r="BGZ59" s="40"/>
      <c r="BHA59" s="40"/>
      <c r="BHB59" s="40"/>
      <c r="BHC59" s="40"/>
      <c r="BHD59" s="40"/>
      <c r="BHE59" s="40"/>
      <c r="BHF59" s="40"/>
      <c r="BHG59" s="40"/>
      <c r="BHH59" s="40"/>
      <c r="BHI59" s="40"/>
      <c r="BHJ59" s="40"/>
      <c r="BHK59" s="40"/>
      <c r="BHL59" s="40"/>
      <c r="BHM59" s="40"/>
      <c r="BHN59" s="40"/>
      <c r="BHO59" s="40"/>
      <c r="BHP59" s="40"/>
      <c r="BHQ59" s="40"/>
      <c r="BHR59" s="40"/>
      <c r="BHS59" s="40"/>
      <c r="BHT59" s="40"/>
      <c r="BHU59" s="40"/>
      <c r="BHV59" s="40"/>
      <c r="BHW59" s="40"/>
      <c r="BHX59" s="40"/>
      <c r="BHY59" s="40"/>
      <c r="BHZ59" s="40"/>
      <c r="BIA59" s="40"/>
      <c r="BIB59" s="40"/>
      <c r="BIC59" s="40"/>
      <c r="BID59" s="40"/>
      <c r="BIE59" s="40"/>
      <c r="BIF59" s="40"/>
      <c r="BIG59" s="40"/>
      <c r="BIH59" s="40"/>
      <c r="BII59" s="40"/>
      <c r="BIJ59" s="40"/>
      <c r="BIK59" s="40"/>
      <c r="BIL59" s="40"/>
      <c r="BIM59" s="40"/>
      <c r="BIN59" s="40"/>
      <c r="BIO59" s="40"/>
      <c r="BIP59" s="40"/>
      <c r="BIQ59" s="40"/>
      <c r="BIR59" s="40"/>
      <c r="BIS59" s="40"/>
      <c r="BIT59" s="40"/>
      <c r="BIU59" s="40"/>
      <c r="BIV59" s="40"/>
      <c r="BIW59" s="40"/>
      <c r="BIX59" s="40"/>
      <c r="BIY59" s="40"/>
      <c r="BIZ59" s="40"/>
      <c r="BJA59" s="40"/>
      <c r="BJB59" s="40"/>
      <c r="BJC59" s="40"/>
      <c r="BJD59" s="40"/>
      <c r="BJE59" s="40"/>
      <c r="BJF59" s="40"/>
      <c r="BJG59" s="40"/>
      <c r="BJH59" s="40"/>
      <c r="BJI59" s="40"/>
      <c r="BJJ59" s="40"/>
      <c r="BJK59" s="40"/>
      <c r="BJL59" s="40"/>
      <c r="BJM59" s="40"/>
      <c r="BJN59" s="40"/>
      <c r="BJO59" s="40"/>
      <c r="BJP59" s="40"/>
      <c r="BJQ59" s="40"/>
      <c r="BJR59" s="40"/>
      <c r="BJS59" s="40"/>
      <c r="BJT59" s="40"/>
      <c r="BJU59" s="40"/>
      <c r="BJV59" s="40"/>
      <c r="BJW59" s="40"/>
      <c r="BJX59" s="40"/>
      <c r="BJY59" s="40"/>
      <c r="BJZ59" s="40"/>
      <c r="BKA59" s="40"/>
      <c r="BKB59" s="40"/>
      <c r="BKC59" s="40"/>
      <c r="BKD59" s="40"/>
      <c r="BKE59" s="40"/>
      <c r="BKF59" s="40"/>
      <c r="BKG59" s="40"/>
      <c r="BKH59" s="40"/>
      <c r="BKI59" s="40"/>
      <c r="BKJ59" s="40"/>
      <c r="BKK59" s="40"/>
      <c r="BKL59" s="40"/>
      <c r="BKM59" s="40"/>
      <c r="BKN59" s="40"/>
      <c r="BKO59" s="40"/>
      <c r="BKP59" s="40"/>
      <c r="BKQ59" s="40"/>
      <c r="BKR59" s="40"/>
      <c r="BKS59" s="40"/>
      <c r="BKT59" s="40"/>
      <c r="BKU59" s="40"/>
      <c r="BKV59" s="40"/>
      <c r="BKW59" s="40"/>
      <c r="BKX59" s="40"/>
      <c r="BKY59" s="40"/>
      <c r="BKZ59" s="40"/>
      <c r="BLA59" s="40"/>
      <c r="BLB59" s="40"/>
      <c r="BLC59" s="40"/>
      <c r="BLD59" s="40"/>
      <c r="BLE59" s="40"/>
      <c r="BLF59" s="40"/>
      <c r="BLG59" s="40"/>
      <c r="BLH59" s="40"/>
      <c r="BLI59" s="40"/>
      <c r="BLJ59" s="40"/>
      <c r="BLK59" s="40"/>
      <c r="BLL59" s="40"/>
      <c r="BLM59" s="40"/>
      <c r="BLN59" s="40"/>
      <c r="BLO59" s="40"/>
      <c r="BLP59" s="40"/>
      <c r="BLQ59" s="40"/>
      <c r="BLR59" s="40"/>
      <c r="BLS59" s="40"/>
      <c r="BLT59" s="40"/>
      <c r="BLU59" s="40"/>
      <c r="BLV59" s="40"/>
      <c r="BLW59" s="40"/>
      <c r="BLX59" s="40"/>
      <c r="BLY59" s="40"/>
      <c r="BLZ59" s="40"/>
      <c r="BMA59" s="40"/>
      <c r="BMB59" s="40"/>
      <c r="BMC59" s="40"/>
      <c r="BMD59" s="40"/>
      <c r="BME59" s="40"/>
      <c r="BMF59" s="40"/>
      <c r="BMG59" s="40"/>
      <c r="BMH59" s="40"/>
      <c r="BMI59" s="40"/>
      <c r="BMJ59" s="40"/>
      <c r="BMK59" s="40"/>
      <c r="BML59" s="40"/>
      <c r="BMM59" s="40"/>
      <c r="BMN59" s="40"/>
      <c r="BMO59" s="40"/>
      <c r="BMP59" s="40"/>
      <c r="BMQ59" s="40"/>
      <c r="BMR59" s="40"/>
      <c r="BMS59" s="40"/>
      <c r="BMT59" s="40"/>
      <c r="BMU59" s="40"/>
      <c r="BMV59" s="40"/>
      <c r="BMW59" s="40"/>
      <c r="BMX59" s="40"/>
      <c r="BMY59" s="40"/>
      <c r="BMZ59" s="40"/>
      <c r="BNA59" s="40"/>
      <c r="BNB59" s="40"/>
      <c r="BNC59" s="40"/>
      <c r="BND59" s="40"/>
      <c r="BNE59" s="40"/>
      <c r="BNF59" s="40"/>
      <c r="BNG59" s="40"/>
      <c r="BNH59" s="40"/>
      <c r="BNI59" s="40"/>
      <c r="BNJ59" s="40"/>
      <c r="BNK59" s="40"/>
      <c r="BNL59" s="40"/>
      <c r="BNM59" s="40"/>
      <c r="BNN59" s="40"/>
      <c r="BNO59" s="40"/>
      <c r="BNP59" s="40"/>
      <c r="BNQ59" s="40"/>
      <c r="BNR59" s="40"/>
      <c r="BNS59" s="40"/>
      <c r="BNT59" s="40"/>
      <c r="BNU59" s="40"/>
      <c r="BNV59" s="40"/>
      <c r="BNW59" s="40"/>
      <c r="BNX59" s="40"/>
      <c r="BNY59" s="40"/>
      <c r="BNZ59" s="40"/>
      <c r="BOA59" s="40"/>
      <c r="BOB59" s="40"/>
      <c r="BOC59" s="40"/>
      <c r="BOD59" s="40"/>
      <c r="BOE59" s="40"/>
      <c r="BOF59" s="40"/>
      <c r="BOG59" s="40"/>
      <c r="BOH59" s="40"/>
      <c r="BOI59" s="40"/>
      <c r="BOJ59" s="40"/>
      <c r="BOK59" s="40"/>
      <c r="BOL59" s="40"/>
      <c r="BOM59" s="40"/>
      <c r="BON59" s="40"/>
      <c r="BOO59" s="40"/>
      <c r="BOP59" s="40"/>
      <c r="BOQ59" s="40"/>
      <c r="BOR59" s="40"/>
      <c r="BOS59" s="40"/>
      <c r="BOT59" s="40"/>
      <c r="BOU59" s="40"/>
      <c r="BOV59" s="40"/>
      <c r="BOW59" s="40"/>
      <c r="BOX59" s="40"/>
      <c r="BOY59" s="40"/>
      <c r="BOZ59" s="40"/>
      <c r="BPA59" s="40"/>
      <c r="BPB59" s="40"/>
      <c r="BPC59" s="40"/>
      <c r="BPD59" s="40"/>
      <c r="BPE59" s="40"/>
      <c r="BPF59" s="40"/>
      <c r="BPG59" s="40"/>
      <c r="BPH59" s="40"/>
      <c r="BPI59" s="40"/>
      <c r="BPJ59" s="40"/>
      <c r="BPK59" s="40"/>
      <c r="BPL59" s="40"/>
      <c r="BPM59" s="40"/>
      <c r="BPN59" s="40"/>
      <c r="BPO59" s="40"/>
      <c r="BPP59" s="40"/>
      <c r="BPQ59" s="40"/>
      <c r="BPR59" s="40"/>
      <c r="BPS59" s="40"/>
      <c r="BPT59" s="40"/>
      <c r="BPU59" s="40"/>
      <c r="BPV59" s="40"/>
      <c r="BPW59" s="40"/>
      <c r="BPX59" s="40"/>
      <c r="BPY59" s="40"/>
      <c r="BPZ59" s="40"/>
      <c r="BQA59" s="40"/>
      <c r="BQB59" s="40"/>
      <c r="BQC59" s="40"/>
      <c r="BQD59" s="40"/>
      <c r="BQE59" s="40"/>
      <c r="BQF59" s="40"/>
      <c r="BQG59" s="40"/>
      <c r="BQH59" s="40"/>
      <c r="BQI59" s="40"/>
      <c r="BQJ59" s="40"/>
      <c r="BQK59" s="40"/>
      <c r="BQL59" s="40"/>
      <c r="BQM59" s="40"/>
      <c r="BQN59" s="40"/>
      <c r="BQO59" s="40"/>
      <c r="BQP59" s="40"/>
      <c r="BQQ59" s="40"/>
      <c r="BQR59" s="40"/>
      <c r="BQS59" s="40"/>
      <c r="BQT59" s="40"/>
      <c r="BQU59" s="40"/>
      <c r="BQV59" s="40"/>
      <c r="BQW59" s="40"/>
      <c r="BQX59" s="40"/>
      <c r="BQY59" s="40"/>
      <c r="BQZ59" s="40"/>
      <c r="BRA59" s="40"/>
      <c r="BRB59" s="40"/>
      <c r="BRC59" s="40"/>
      <c r="BRD59" s="40"/>
      <c r="BRE59" s="40"/>
      <c r="BRF59" s="40"/>
      <c r="BRG59" s="40"/>
      <c r="BRH59" s="40"/>
      <c r="BRI59" s="40"/>
      <c r="BRJ59" s="40"/>
      <c r="BRK59" s="40"/>
      <c r="BRL59" s="40"/>
      <c r="BRM59" s="40"/>
      <c r="BRN59" s="40"/>
      <c r="BRO59" s="40"/>
      <c r="BRP59" s="40"/>
      <c r="BRQ59" s="40"/>
      <c r="BRR59" s="40"/>
      <c r="BRS59" s="40"/>
      <c r="BRT59" s="40"/>
      <c r="BRU59" s="40"/>
      <c r="BRV59" s="40"/>
      <c r="BRW59" s="40"/>
      <c r="BRX59" s="40"/>
      <c r="BRY59" s="40"/>
      <c r="BRZ59" s="40"/>
      <c r="BSA59" s="40"/>
      <c r="BSB59" s="40"/>
      <c r="BSC59" s="40"/>
      <c r="BSD59" s="40"/>
      <c r="BSE59" s="40"/>
      <c r="BSF59" s="40"/>
      <c r="BSG59" s="40"/>
      <c r="BSH59" s="40"/>
      <c r="BSI59" s="40"/>
      <c r="BSJ59" s="40"/>
      <c r="BSK59" s="40"/>
      <c r="BSL59" s="40"/>
      <c r="BSM59" s="40"/>
      <c r="BSN59" s="40"/>
      <c r="BSO59" s="40"/>
      <c r="BSP59" s="40"/>
      <c r="BSQ59" s="40"/>
      <c r="BSR59" s="40"/>
      <c r="BSS59" s="40"/>
      <c r="BST59" s="40"/>
      <c r="BSU59" s="40"/>
      <c r="BSV59" s="40"/>
      <c r="BSW59" s="40"/>
      <c r="BSX59" s="40"/>
      <c r="BSY59" s="40"/>
      <c r="BSZ59" s="40"/>
      <c r="BTA59" s="40"/>
      <c r="BTB59" s="40"/>
      <c r="BTC59" s="40"/>
      <c r="BTD59" s="40"/>
      <c r="BTE59" s="40"/>
      <c r="BTF59" s="40"/>
      <c r="BTG59" s="40"/>
      <c r="BTH59" s="40"/>
      <c r="BTI59" s="40"/>
      <c r="BTJ59" s="40"/>
      <c r="BTK59" s="40"/>
      <c r="BTL59" s="40"/>
      <c r="BTM59" s="40"/>
      <c r="BTN59" s="40"/>
      <c r="BTO59" s="40"/>
      <c r="BTP59" s="40"/>
      <c r="BTQ59" s="40"/>
      <c r="BTR59" s="40"/>
      <c r="BTS59" s="40"/>
      <c r="BTT59" s="40"/>
      <c r="BTU59" s="40"/>
      <c r="BTV59" s="40"/>
      <c r="BTW59" s="40"/>
      <c r="BTX59" s="40"/>
      <c r="BTY59" s="40"/>
      <c r="BTZ59" s="40"/>
      <c r="BUA59" s="40"/>
      <c r="BUB59" s="40"/>
      <c r="BUC59" s="40"/>
      <c r="BUD59" s="40"/>
      <c r="BUE59" s="40"/>
      <c r="BUF59" s="40"/>
      <c r="BUG59" s="40"/>
      <c r="BUH59" s="40"/>
      <c r="BUI59" s="40"/>
      <c r="BUJ59" s="40"/>
      <c r="BUK59" s="40"/>
      <c r="BUL59" s="40"/>
      <c r="BUM59" s="40"/>
      <c r="BUN59" s="40"/>
      <c r="BUO59" s="40"/>
      <c r="BUP59" s="40"/>
      <c r="BUQ59" s="40"/>
      <c r="BUR59" s="40"/>
      <c r="BUS59" s="40"/>
      <c r="BUT59" s="40"/>
      <c r="BUU59" s="40"/>
      <c r="BUV59" s="40"/>
      <c r="BUW59" s="40"/>
      <c r="BUX59" s="40"/>
      <c r="BUY59" s="40"/>
      <c r="BUZ59" s="40"/>
      <c r="BVA59" s="40"/>
      <c r="BVB59" s="40"/>
      <c r="BVC59" s="40"/>
      <c r="BVD59" s="40"/>
      <c r="BVE59" s="40"/>
      <c r="BVF59" s="40"/>
      <c r="BVG59" s="40"/>
      <c r="BVH59" s="40"/>
      <c r="BVI59" s="40"/>
      <c r="BVJ59" s="40"/>
      <c r="BVK59" s="40"/>
      <c r="BVL59" s="40"/>
      <c r="BVM59" s="40"/>
      <c r="BVN59" s="40"/>
      <c r="BVO59" s="40"/>
      <c r="BVP59" s="40"/>
      <c r="BVQ59" s="40"/>
      <c r="BVR59" s="40"/>
      <c r="BVS59" s="40"/>
      <c r="BVT59" s="40"/>
      <c r="BVU59" s="40"/>
      <c r="BVV59" s="40"/>
      <c r="BVW59" s="40"/>
      <c r="BVX59" s="40"/>
      <c r="BVY59" s="40"/>
      <c r="BVZ59" s="40"/>
      <c r="BWA59" s="40"/>
      <c r="BWB59" s="40"/>
      <c r="BWC59" s="40"/>
      <c r="BWD59" s="40"/>
      <c r="BWE59" s="40"/>
      <c r="BWF59" s="40"/>
      <c r="BWG59" s="40"/>
      <c r="BWH59" s="40"/>
      <c r="BWI59" s="40"/>
      <c r="BWJ59" s="40"/>
      <c r="BWK59" s="40"/>
      <c r="BWL59" s="40"/>
      <c r="BWM59" s="40"/>
      <c r="BWN59" s="40"/>
      <c r="BWO59" s="40"/>
      <c r="BWP59" s="40"/>
      <c r="BWQ59" s="40"/>
      <c r="BWR59" s="40"/>
      <c r="BWS59" s="40"/>
      <c r="BWT59" s="40"/>
      <c r="BWU59" s="40"/>
      <c r="BWV59" s="40"/>
      <c r="BWW59" s="40"/>
      <c r="BWX59" s="40"/>
      <c r="BWY59" s="40"/>
      <c r="BWZ59" s="40"/>
      <c r="BXA59" s="40"/>
      <c r="BXB59" s="40"/>
      <c r="BXC59" s="40"/>
      <c r="BXD59" s="40"/>
      <c r="BXE59" s="40"/>
      <c r="BXF59" s="40"/>
      <c r="BXG59" s="40"/>
      <c r="BXH59" s="40"/>
      <c r="BXI59" s="40"/>
      <c r="BXJ59" s="40"/>
      <c r="BXK59" s="40"/>
      <c r="BXL59" s="40"/>
      <c r="BXM59" s="40"/>
      <c r="BXN59" s="40"/>
      <c r="BXO59" s="40"/>
      <c r="BXP59" s="40"/>
      <c r="BXQ59" s="40"/>
      <c r="BXR59" s="40"/>
      <c r="BXS59" s="40"/>
      <c r="BXT59" s="40"/>
      <c r="BXU59" s="40"/>
      <c r="BXV59" s="40"/>
      <c r="BXW59" s="40"/>
      <c r="BXX59" s="40"/>
      <c r="BXY59" s="40"/>
      <c r="BXZ59" s="40"/>
      <c r="BYA59" s="40"/>
      <c r="BYB59" s="40"/>
      <c r="BYC59" s="40"/>
      <c r="BYD59" s="40"/>
      <c r="BYE59" s="40"/>
      <c r="BYF59" s="40"/>
      <c r="BYG59" s="40"/>
      <c r="BYH59" s="40"/>
      <c r="BYI59" s="40"/>
      <c r="BYJ59" s="40"/>
      <c r="BYK59" s="40"/>
      <c r="BYL59" s="40"/>
      <c r="BYM59" s="40"/>
      <c r="BYN59" s="40"/>
      <c r="BYO59" s="40"/>
      <c r="BYP59" s="40"/>
      <c r="BYQ59" s="40"/>
      <c r="BYR59" s="40"/>
      <c r="BYS59" s="40"/>
      <c r="BYT59" s="40"/>
      <c r="BYU59" s="40"/>
      <c r="BYV59" s="40"/>
      <c r="BYW59" s="40"/>
      <c r="BYX59" s="40"/>
      <c r="BYY59" s="40"/>
      <c r="BYZ59" s="40"/>
      <c r="BZA59" s="40"/>
      <c r="BZB59" s="40"/>
      <c r="BZC59" s="40"/>
      <c r="BZD59" s="40"/>
      <c r="BZE59" s="40"/>
      <c r="BZF59" s="40"/>
      <c r="BZG59" s="40"/>
      <c r="BZH59" s="40"/>
      <c r="BZI59" s="40"/>
      <c r="BZJ59" s="40"/>
      <c r="BZK59" s="40"/>
      <c r="BZL59" s="40"/>
      <c r="BZM59" s="40"/>
      <c r="BZN59" s="40"/>
      <c r="BZO59" s="40"/>
      <c r="BZP59" s="40"/>
      <c r="BZQ59" s="40"/>
      <c r="BZR59" s="40"/>
      <c r="BZS59" s="40"/>
      <c r="BZT59" s="40"/>
      <c r="BZU59" s="40"/>
      <c r="BZV59" s="40"/>
      <c r="BZW59" s="40"/>
      <c r="BZX59" s="40"/>
      <c r="BZY59" s="40"/>
      <c r="BZZ59" s="40"/>
      <c r="CAA59" s="40"/>
      <c r="CAB59" s="40"/>
      <c r="CAC59" s="40"/>
      <c r="CAD59" s="40"/>
      <c r="CAE59" s="40"/>
      <c r="CAF59" s="40"/>
      <c r="CAG59" s="40"/>
      <c r="CAH59" s="40"/>
      <c r="CAI59" s="40"/>
      <c r="CAJ59" s="40"/>
      <c r="CAK59" s="40"/>
      <c r="CAL59" s="40"/>
      <c r="CAM59" s="40"/>
      <c r="CAN59" s="40"/>
      <c r="CAO59" s="40"/>
      <c r="CAP59" s="40"/>
      <c r="CAQ59" s="40"/>
      <c r="CAR59" s="40"/>
      <c r="CAS59" s="40"/>
      <c r="CAT59" s="40"/>
      <c r="CAU59" s="40"/>
      <c r="CAV59" s="40"/>
      <c r="CAW59" s="40"/>
      <c r="CAX59" s="40"/>
      <c r="CAY59" s="40"/>
      <c r="CAZ59" s="40"/>
      <c r="CBA59" s="40"/>
      <c r="CBB59" s="40"/>
      <c r="CBC59" s="40"/>
      <c r="CBD59" s="40"/>
      <c r="CBE59" s="40"/>
      <c r="CBF59" s="40"/>
      <c r="CBG59" s="40"/>
      <c r="CBH59" s="40"/>
      <c r="CBI59" s="40"/>
      <c r="CBJ59" s="40"/>
      <c r="CBK59" s="40"/>
      <c r="CBL59" s="40"/>
      <c r="CBM59" s="40"/>
      <c r="CBN59" s="40"/>
      <c r="CBO59" s="40"/>
      <c r="CBP59" s="40"/>
      <c r="CBQ59" s="40"/>
      <c r="CBR59" s="40"/>
      <c r="CBS59" s="40"/>
      <c r="CBT59" s="40"/>
      <c r="CBU59" s="40"/>
      <c r="CBV59" s="40"/>
      <c r="CBW59" s="40"/>
      <c r="CBX59" s="40"/>
      <c r="CBY59" s="40"/>
      <c r="CBZ59" s="40"/>
      <c r="CCA59" s="40"/>
      <c r="CCB59" s="40"/>
      <c r="CCC59" s="40"/>
      <c r="CCD59" s="40"/>
      <c r="CCE59" s="40"/>
      <c r="CCF59" s="40"/>
      <c r="CCG59" s="40"/>
      <c r="CCH59" s="40"/>
      <c r="CCI59" s="40"/>
      <c r="CCJ59" s="40"/>
      <c r="CCK59" s="40"/>
      <c r="CCL59" s="40"/>
      <c r="CCM59" s="40"/>
      <c r="CCN59" s="40"/>
      <c r="CCO59" s="40"/>
      <c r="CCP59" s="40"/>
      <c r="CCQ59" s="40"/>
      <c r="CCR59" s="40"/>
      <c r="CCS59" s="40"/>
      <c r="CCT59" s="40"/>
      <c r="CCU59" s="40"/>
      <c r="CCV59" s="40"/>
      <c r="CCW59" s="40"/>
      <c r="CCX59" s="40"/>
      <c r="CCY59" s="40"/>
      <c r="CCZ59" s="40"/>
      <c r="CDA59" s="40"/>
      <c r="CDB59" s="40"/>
      <c r="CDC59" s="40"/>
      <c r="CDD59" s="40"/>
      <c r="CDE59" s="40"/>
      <c r="CDF59" s="40"/>
      <c r="CDG59" s="40"/>
      <c r="CDH59" s="40"/>
      <c r="CDI59" s="40"/>
      <c r="CDJ59" s="40"/>
      <c r="CDK59" s="40"/>
      <c r="CDL59" s="40"/>
      <c r="CDM59" s="40"/>
      <c r="CDN59" s="40"/>
      <c r="CDO59" s="40"/>
      <c r="CDP59" s="40"/>
      <c r="CDQ59" s="40"/>
      <c r="CDR59" s="40"/>
      <c r="CDS59" s="40"/>
      <c r="CDT59" s="40"/>
      <c r="CDU59" s="40"/>
      <c r="CDV59" s="40"/>
      <c r="CDW59" s="40"/>
      <c r="CDX59" s="40"/>
      <c r="CDY59" s="40"/>
      <c r="CDZ59" s="40"/>
      <c r="CEA59" s="40"/>
      <c r="CEB59" s="40"/>
      <c r="CEC59" s="40"/>
      <c r="CED59" s="40"/>
      <c r="CEE59" s="40"/>
      <c r="CEF59" s="40"/>
      <c r="CEG59" s="40"/>
      <c r="CEH59" s="40"/>
      <c r="CEI59" s="40"/>
      <c r="CEJ59" s="40"/>
      <c r="CEK59" s="40"/>
      <c r="CEL59" s="40"/>
      <c r="CEM59" s="40"/>
      <c r="CEN59" s="40"/>
      <c r="CEO59" s="40"/>
      <c r="CEP59" s="40"/>
      <c r="CEQ59" s="40"/>
      <c r="CER59" s="40"/>
      <c r="CES59" s="40"/>
      <c r="CET59" s="40"/>
      <c r="CEU59" s="40"/>
      <c r="CEV59" s="40"/>
      <c r="CEW59" s="40"/>
      <c r="CEX59" s="40"/>
      <c r="CEY59" s="40"/>
      <c r="CEZ59" s="40"/>
      <c r="CFA59" s="40"/>
      <c r="CFB59" s="40"/>
      <c r="CFC59" s="40"/>
      <c r="CFD59" s="40"/>
      <c r="CFE59" s="40"/>
      <c r="CFF59" s="40"/>
      <c r="CFG59" s="40"/>
      <c r="CFH59" s="40"/>
      <c r="CFI59" s="40"/>
      <c r="CFJ59" s="40"/>
      <c r="CFK59" s="40"/>
      <c r="CFL59" s="40"/>
      <c r="CFM59" s="40"/>
      <c r="CFN59" s="40"/>
      <c r="CFO59" s="40"/>
      <c r="CFP59" s="40"/>
      <c r="CFQ59" s="40"/>
      <c r="CFR59" s="40"/>
      <c r="CFS59" s="40"/>
      <c r="CFT59" s="40"/>
      <c r="CFU59" s="40"/>
      <c r="CFV59" s="40"/>
      <c r="CFW59" s="40"/>
      <c r="CFX59" s="40"/>
      <c r="CFY59" s="40"/>
      <c r="CFZ59" s="40"/>
      <c r="CGA59" s="40"/>
      <c r="CGB59" s="40"/>
      <c r="CGC59" s="40"/>
      <c r="CGD59" s="40"/>
      <c r="CGE59" s="40"/>
      <c r="CGF59" s="40"/>
      <c r="CGG59" s="40"/>
      <c r="CGH59" s="40"/>
      <c r="CGI59" s="40"/>
      <c r="CGJ59" s="40"/>
      <c r="CGK59" s="40"/>
      <c r="CGL59" s="40"/>
      <c r="CGM59" s="40"/>
      <c r="CGN59" s="40"/>
      <c r="CGO59" s="40"/>
      <c r="CGP59" s="40"/>
      <c r="CGQ59" s="40"/>
      <c r="CGR59" s="40"/>
      <c r="CGS59" s="40"/>
      <c r="CGT59" s="40"/>
      <c r="CGU59" s="40"/>
      <c r="CGV59" s="40"/>
      <c r="CGW59" s="40"/>
      <c r="CGX59" s="40"/>
      <c r="CGY59" s="40"/>
      <c r="CGZ59" s="40"/>
      <c r="CHA59" s="40"/>
      <c r="CHB59" s="40"/>
      <c r="CHC59" s="40"/>
      <c r="CHD59" s="40"/>
      <c r="CHE59" s="40"/>
      <c r="CHF59" s="40"/>
      <c r="CHG59" s="40"/>
      <c r="CHH59" s="40"/>
      <c r="CHI59" s="40"/>
      <c r="CHJ59" s="40"/>
      <c r="CHK59" s="40"/>
      <c r="CHL59" s="40"/>
      <c r="CHM59" s="40"/>
      <c r="CHN59" s="40"/>
      <c r="CHO59" s="40"/>
      <c r="CHP59" s="40"/>
      <c r="CHQ59" s="40"/>
      <c r="CHR59" s="40"/>
      <c r="CHS59" s="40"/>
      <c r="CHT59" s="40"/>
      <c r="CHU59" s="40"/>
      <c r="CHV59" s="40"/>
      <c r="CHW59" s="40"/>
      <c r="CHX59" s="40"/>
      <c r="CHY59" s="40"/>
      <c r="CHZ59" s="40"/>
      <c r="CIA59" s="40"/>
      <c r="CIB59" s="40"/>
      <c r="CIC59" s="40"/>
      <c r="CID59" s="40"/>
      <c r="CIE59" s="40"/>
      <c r="CIF59" s="40"/>
      <c r="CIG59" s="40"/>
      <c r="CIH59" s="40"/>
      <c r="CII59" s="40"/>
      <c r="CIJ59" s="40"/>
      <c r="CIK59" s="40"/>
      <c r="CIL59" s="40"/>
      <c r="CIM59" s="40"/>
      <c r="CIN59" s="40"/>
      <c r="CIO59" s="40"/>
      <c r="CIP59" s="40"/>
      <c r="CIQ59" s="40"/>
      <c r="CIR59" s="40"/>
      <c r="CIS59" s="40"/>
      <c r="CIT59" s="40"/>
      <c r="CIU59" s="40"/>
      <c r="CIV59" s="40"/>
      <c r="CIW59" s="40"/>
      <c r="CIX59" s="40"/>
      <c r="CIY59" s="40"/>
      <c r="CIZ59" s="40"/>
      <c r="CJA59" s="40"/>
      <c r="CJB59" s="40"/>
      <c r="CJC59" s="40"/>
      <c r="CJD59" s="40"/>
      <c r="CJE59" s="40"/>
      <c r="CJF59" s="40"/>
      <c r="CJG59" s="40"/>
      <c r="CJH59" s="40"/>
      <c r="CJI59" s="40"/>
      <c r="CJJ59" s="40"/>
      <c r="CJK59" s="40"/>
      <c r="CJL59" s="40"/>
      <c r="CJM59" s="40"/>
      <c r="CJN59" s="40"/>
      <c r="CJO59" s="40"/>
      <c r="CJP59" s="40"/>
      <c r="CJQ59" s="40"/>
      <c r="CJR59" s="40"/>
      <c r="CJS59" s="40"/>
      <c r="CJT59" s="40"/>
      <c r="CJU59" s="40"/>
      <c r="CJV59" s="40"/>
      <c r="CJW59" s="40"/>
      <c r="CJX59" s="40"/>
      <c r="CJY59" s="40"/>
      <c r="CJZ59" s="40"/>
      <c r="CKA59" s="40"/>
      <c r="CKB59" s="40"/>
      <c r="CKC59" s="40"/>
      <c r="CKD59" s="40"/>
      <c r="CKE59" s="40"/>
      <c r="CKF59" s="40"/>
      <c r="CKG59" s="40"/>
      <c r="CKH59" s="40"/>
      <c r="CKI59" s="40"/>
      <c r="CKJ59" s="40"/>
      <c r="CKK59" s="40"/>
      <c r="CKL59" s="40"/>
      <c r="CKM59" s="40"/>
      <c r="CKN59" s="40"/>
      <c r="CKO59" s="40"/>
      <c r="CKP59" s="40"/>
      <c r="CKQ59" s="40"/>
      <c r="CKR59" s="40"/>
      <c r="CKS59" s="40"/>
      <c r="CKT59" s="40"/>
      <c r="CKU59" s="40"/>
      <c r="CKV59" s="40"/>
      <c r="CKW59" s="40"/>
      <c r="CKX59" s="40"/>
      <c r="CKY59" s="40"/>
      <c r="CKZ59" s="40"/>
      <c r="CLA59" s="40"/>
      <c r="CLB59" s="40"/>
      <c r="CLC59" s="40"/>
      <c r="CLD59" s="40"/>
      <c r="CLE59" s="40"/>
      <c r="CLF59" s="40"/>
      <c r="CLG59" s="40"/>
      <c r="CLH59" s="40"/>
      <c r="CLI59" s="40"/>
      <c r="CLJ59" s="40"/>
      <c r="CLK59" s="40"/>
      <c r="CLL59" s="40"/>
      <c r="CLM59" s="40"/>
      <c r="CLN59" s="40"/>
      <c r="CLO59" s="40"/>
      <c r="CLP59" s="40"/>
      <c r="CLQ59" s="40"/>
      <c r="CLR59" s="40"/>
      <c r="CLS59" s="40"/>
      <c r="CLT59" s="40"/>
      <c r="CLU59" s="40"/>
      <c r="CLV59" s="40"/>
      <c r="CLW59" s="40"/>
      <c r="CLX59" s="40"/>
      <c r="CLY59" s="40"/>
      <c r="CLZ59" s="40"/>
      <c r="CMA59" s="40"/>
      <c r="CMB59" s="40"/>
      <c r="CMC59" s="40"/>
      <c r="CMD59" s="40"/>
      <c r="CME59" s="40"/>
      <c r="CMF59" s="40"/>
      <c r="CMG59" s="40"/>
      <c r="CMH59" s="40"/>
      <c r="CMI59" s="40"/>
      <c r="CMJ59" s="40"/>
      <c r="CMK59" s="40"/>
      <c r="CML59" s="40"/>
      <c r="CMM59" s="40"/>
      <c r="CMN59" s="40"/>
      <c r="CMO59" s="40"/>
      <c r="CMP59" s="40"/>
      <c r="CMQ59" s="40"/>
      <c r="CMR59" s="40"/>
      <c r="CMS59" s="40"/>
      <c r="CMT59" s="40"/>
      <c r="CMU59" s="40"/>
      <c r="CMV59" s="40"/>
      <c r="CMW59" s="40"/>
      <c r="CMX59" s="40"/>
      <c r="CMY59" s="40"/>
      <c r="CMZ59" s="40"/>
      <c r="CNA59" s="40"/>
      <c r="CNB59" s="40"/>
      <c r="CNC59" s="40"/>
      <c r="CND59" s="40"/>
      <c r="CNE59" s="40"/>
      <c r="CNF59" s="40"/>
      <c r="CNG59" s="40"/>
      <c r="CNH59" s="40"/>
      <c r="CNI59" s="40"/>
      <c r="CNJ59" s="40"/>
      <c r="CNK59" s="40"/>
      <c r="CNL59" s="40"/>
      <c r="CNM59" s="40"/>
      <c r="CNN59" s="40"/>
      <c r="CNO59" s="40"/>
      <c r="CNP59" s="40"/>
      <c r="CNQ59" s="40"/>
      <c r="CNR59" s="40"/>
      <c r="CNS59" s="40"/>
      <c r="CNT59" s="40"/>
      <c r="CNU59" s="40"/>
      <c r="CNV59" s="40"/>
      <c r="CNW59" s="40"/>
      <c r="CNX59" s="40"/>
      <c r="CNY59" s="40"/>
      <c r="CNZ59" s="40"/>
      <c r="COA59" s="40"/>
      <c r="COB59" s="40"/>
      <c r="COC59" s="40"/>
      <c r="COD59" s="40"/>
      <c r="COE59" s="40"/>
      <c r="COF59" s="40"/>
      <c r="COG59" s="40"/>
      <c r="COH59" s="40"/>
      <c r="COI59" s="40"/>
      <c r="COJ59" s="40"/>
      <c r="COK59" s="40"/>
      <c r="COL59" s="40"/>
      <c r="COM59" s="40"/>
      <c r="CON59" s="40"/>
      <c r="COO59" s="40"/>
      <c r="COP59" s="40"/>
      <c r="COQ59" s="40"/>
      <c r="COR59" s="40"/>
      <c r="COS59" s="40"/>
      <c r="COT59" s="40"/>
      <c r="COU59" s="40"/>
      <c r="COV59" s="40"/>
      <c r="COW59" s="40"/>
      <c r="COX59" s="40"/>
      <c r="COY59" s="40"/>
      <c r="COZ59" s="40"/>
      <c r="CPA59" s="40"/>
      <c r="CPB59" s="40"/>
      <c r="CPC59" s="40"/>
      <c r="CPD59" s="40"/>
      <c r="CPE59" s="40"/>
      <c r="CPF59" s="40"/>
      <c r="CPG59" s="40"/>
      <c r="CPH59" s="40"/>
      <c r="CPI59" s="40"/>
      <c r="CPJ59" s="40"/>
      <c r="CPK59" s="40"/>
      <c r="CPL59" s="40"/>
      <c r="CPM59" s="40"/>
      <c r="CPN59" s="40"/>
      <c r="CPO59" s="40"/>
      <c r="CPP59" s="40"/>
      <c r="CPQ59" s="40"/>
      <c r="CPR59" s="40"/>
      <c r="CPS59" s="40"/>
      <c r="CPT59" s="40"/>
      <c r="CPU59" s="40"/>
      <c r="CPV59" s="40"/>
      <c r="CPW59" s="40"/>
      <c r="CPX59" s="40"/>
      <c r="CPY59" s="40"/>
      <c r="CPZ59" s="40"/>
      <c r="CQA59" s="40"/>
      <c r="CQB59" s="40"/>
      <c r="CQC59" s="40"/>
      <c r="CQD59" s="40"/>
      <c r="CQE59" s="40"/>
      <c r="CQF59" s="40"/>
      <c r="CQG59" s="40"/>
      <c r="CQH59" s="40"/>
      <c r="CQI59" s="40"/>
      <c r="CQJ59" s="40"/>
      <c r="CQK59" s="40"/>
      <c r="CQL59" s="40"/>
      <c r="CQM59" s="40"/>
      <c r="CQN59" s="40"/>
      <c r="CQO59" s="40"/>
      <c r="CQP59" s="40"/>
      <c r="CQQ59" s="40"/>
      <c r="CQR59" s="40"/>
      <c r="CQS59" s="40"/>
      <c r="CQT59" s="40"/>
      <c r="CQU59" s="40"/>
      <c r="CQV59" s="40"/>
      <c r="CQW59" s="40"/>
      <c r="CQX59" s="40"/>
      <c r="CQY59" s="40"/>
      <c r="CQZ59" s="40"/>
      <c r="CRA59" s="40"/>
      <c r="CRB59" s="40"/>
      <c r="CRC59" s="40"/>
      <c r="CRD59" s="40"/>
      <c r="CRE59" s="40"/>
      <c r="CRF59" s="40"/>
      <c r="CRG59" s="40"/>
      <c r="CRH59" s="40"/>
      <c r="CRI59" s="40"/>
      <c r="CRJ59" s="40"/>
      <c r="CRK59" s="40"/>
      <c r="CRL59" s="40"/>
      <c r="CRM59" s="40"/>
      <c r="CRN59" s="40"/>
      <c r="CRO59" s="40"/>
      <c r="CRP59" s="40"/>
      <c r="CRQ59" s="40"/>
      <c r="CRR59" s="40"/>
      <c r="CRS59" s="40"/>
      <c r="CRT59" s="40"/>
      <c r="CRU59" s="40"/>
      <c r="CRV59" s="40"/>
      <c r="CRW59" s="40"/>
      <c r="CRX59" s="40"/>
      <c r="CRY59" s="40"/>
      <c r="CRZ59" s="40"/>
      <c r="CSA59" s="40"/>
      <c r="CSB59" s="40"/>
      <c r="CSC59" s="40"/>
      <c r="CSD59" s="40"/>
      <c r="CSE59" s="40"/>
      <c r="CSF59" s="40"/>
      <c r="CSG59" s="40"/>
      <c r="CSH59" s="40"/>
      <c r="CSI59" s="40"/>
      <c r="CSJ59" s="40"/>
      <c r="CSK59" s="40"/>
      <c r="CSL59" s="40"/>
      <c r="CSM59" s="40"/>
      <c r="CSN59" s="40"/>
      <c r="CSO59" s="40"/>
      <c r="CSP59" s="40"/>
      <c r="CSQ59" s="40"/>
      <c r="CSR59" s="40"/>
      <c r="CSS59" s="40"/>
      <c r="CST59" s="40"/>
      <c r="CSU59" s="40"/>
      <c r="CSV59" s="40"/>
      <c r="CSW59" s="40"/>
      <c r="CSX59" s="40"/>
      <c r="CSY59" s="40"/>
      <c r="CSZ59" s="40"/>
      <c r="CTA59" s="40"/>
      <c r="CTB59" s="40"/>
      <c r="CTC59" s="40"/>
      <c r="CTD59" s="40"/>
      <c r="CTE59" s="40"/>
      <c r="CTF59" s="40"/>
      <c r="CTG59" s="40"/>
      <c r="CTH59" s="40"/>
      <c r="CTI59" s="40"/>
      <c r="CTJ59" s="40"/>
      <c r="CTK59" s="40"/>
      <c r="CTL59" s="40"/>
      <c r="CTM59" s="40"/>
      <c r="CTN59" s="40"/>
      <c r="CTO59" s="40"/>
      <c r="CTP59" s="40"/>
      <c r="CTQ59" s="40"/>
      <c r="CTR59" s="40"/>
      <c r="CTS59" s="40"/>
      <c r="CTT59" s="40"/>
      <c r="CTU59" s="40"/>
      <c r="CTV59" s="40"/>
      <c r="CTW59" s="40"/>
      <c r="CTX59" s="40"/>
      <c r="CTY59" s="40"/>
      <c r="CTZ59" s="40"/>
      <c r="CUA59" s="40"/>
      <c r="CUB59" s="40"/>
      <c r="CUC59" s="40"/>
      <c r="CUD59" s="40"/>
      <c r="CUE59" s="40"/>
      <c r="CUF59" s="40"/>
      <c r="CUG59" s="40"/>
      <c r="CUH59" s="40"/>
      <c r="CUI59" s="40"/>
      <c r="CUJ59" s="40"/>
      <c r="CUK59" s="40"/>
      <c r="CUL59" s="40"/>
      <c r="CUM59" s="40"/>
      <c r="CUN59" s="40"/>
      <c r="CUO59" s="40"/>
      <c r="CUP59" s="40"/>
      <c r="CUQ59" s="40"/>
      <c r="CUR59" s="40"/>
      <c r="CUS59" s="40"/>
      <c r="CUT59" s="40"/>
      <c r="CUU59" s="40"/>
      <c r="CUV59" s="40"/>
      <c r="CUW59" s="40"/>
      <c r="CUX59" s="40"/>
      <c r="CUY59" s="40"/>
      <c r="CUZ59" s="40"/>
      <c r="CVA59" s="40"/>
      <c r="CVB59" s="40"/>
      <c r="CVC59" s="40"/>
      <c r="CVD59" s="40"/>
      <c r="CVE59" s="40"/>
      <c r="CVF59" s="40"/>
      <c r="CVG59" s="40"/>
      <c r="CVH59" s="40"/>
      <c r="CVI59" s="40"/>
      <c r="CVJ59" s="40"/>
      <c r="CVK59" s="40"/>
      <c r="CVL59" s="40"/>
      <c r="CVM59" s="40"/>
      <c r="CVN59" s="40"/>
      <c r="CVO59" s="40"/>
      <c r="CVP59" s="40"/>
      <c r="CVQ59" s="40"/>
      <c r="CVR59" s="40"/>
      <c r="CVS59" s="40"/>
      <c r="CVT59" s="40"/>
      <c r="CVU59" s="40"/>
      <c r="CVV59" s="40"/>
      <c r="CVW59" s="40"/>
      <c r="CVX59" s="40"/>
      <c r="CVY59" s="40"/>
      <c r="CVZ59" s="40"/>
      <c r="CWA59" s="40"/>
      <c r="CWB59" s="40"/>
      <c r="CWC59" s="40"/>
      <c r="CWD59" s="40"/>
      <c r="CWE59" s="40"/>
      <c r="CWF59" s="40"/>
      <c r="CWG59" s="40"/>
      <c r="CWH59" s="40"/>
      <c r="CWI59" s="40"/>
      <c r="CWJ59" s="40"/>
      <c r="CWK59" s="40"/>
      <c r="CWL59" s="40"/>
      <c r="CWM59" s="40"/>
      <c r="CWN59" s="40"/>
      <c r="CWO59" s="40"/>
      <c r="CWP59" s="40"/>
      <c r="CWQ59" s="40"/>
      <c r="CWR59" s="40"/>
      <c r="CWS59" s="40"/>
      <c r="CWT59" s="40"/>
      <c r="CWU59" s="40"/>
      <c r="CWV59" s="40"/>
      <c r="CWW59" s="40"/>
      <c r="CWX59" s="40"/>
      <c r="CWY59" s="40"/>
      <c r="CWZ59" s="40"/>
      <c r="CXA59" s="40"/>
      <c r="CXB59" s="40"/>
      <c r="CXC59" s="40"/>
      <c r="CXD59" s="40"/>
      <c r="CXE59" s="40"/>
      <c r="CXF59" s="40"/>
      <c r="CXG59" s="40"/>
      <c r="CXH59" s="40"/>
      <c r="CXI59" s="40"/>
      <c r="CXJ59" s="40"/>
      <c r="CXK59" s="40"/>
      <c r="CXL59" s="40"/>
      <c r="CXM59" s="40"/>
      <c r="CXN59" s="40"/>
      <c r="CXO59" s="40"/>
      <c r="CXP59" s="40"/>
      <c r="CXQ59" s="40"/>
      <c r="CXR59" s="40"/>
      <c r="CXS59" s="40"/>
      <c r="CXT59" s="40"/>
      <c r="CXU59" s="40"/>
      <c r="CXV59" s="40"/>
      <c r="CXW59" s="40"/>
      <c r="CXX59" s="40"/>
      <c r="CXY59" s="40"/>
      <c r="CXZ59" s="40"/>
      <c r="CYA59" s="40"/>
      <c r="CYB59" s="40"/>
      <c r="CYC59" s="40"/>
      <c r="CYD59" s="40"/>
      <c r="CYE59" s="40"/>
      <c r="CYF59" s="40"/>
      <c r="CYG59" s="40"/>
      <c r="CYH59" s="40"/>
      <c r="CYI59" s="40"/>
      <c r="CYJ59" s="40"/>
      <c r="CYK59" s="40"/>
      <c r="CYL59" s="40"/>
      <c r="CYM59" s="40"/>
      <c r="CYN59" s="40"/>
      <c r="CYO59" s="40"/>
      <c r="CYP59" s="40"/>
      <c r="CYQ59" s="40"/>
      <c r="CYR59" s="40"/>
      <c r="CYS59" s="40"/>
      <c r="CYT59" s="40"/>
      <c r="CYU59" s="40"/>
      <c r="CYV59" s="40"/>
      <c r="CYW59" s="40"/>
      <c r="CYX59" s="40"/>
      <c r="CYY59" s="40"/>
      <c r="CYZ59" s="40"/>
      <c r="CZA59" s="40"/>
      <c r="CZB59" s="40"/>
      <c r="CZC59" s="40"/>
      <c r="CZD59" s="40"/>
      <c r="CZE59" s="40"/>
      <c r="CZF59" s="40"/>
      <c r="CZG59" s="40"/>
      <c r="CZH59" s="40"/>
      <c r="CZI59" s="40"/>
      <c r="CZJ59" s="40"/>
      <c r="CZK59" s="40"/>
      <c r="CZL59" s="40"/>
      <c r="CZM59" s="40"/>
      <c r="CZN59" s="40"/>
      <c r="CZO59" s="40"/>
      <c r="CZP59" s="40"/>
      <c r="CZQ59" s="40"/>
      <c r="CZR59" s="40"/>
      <c r="CZS59" s="40"/>
      <c r="CZT59" s="40"/>
      <c r="CZU59" s="40"/>
      <c r="CZV59" s="40"/>
      <c r="CZW59" s="40"/>
      <c r="CZX59" s="40"/>
      <c r="CZY59" s="40"/>
      <c r="CZZ59" s="40"/>
      <c r="DAA59" s="40"/>
      <c r="DAB59" s="40"/>
      <c r="DAC59" s="40"/>
      <c r="DAD59" s="40"/>
      <c r="DAE59" s="40"/>
      <c r="DAF59" s="40"/>
      <c r="DAG59" s="40"/>
      <c r="DAH59" s="40"/>
      <c r="DAI59" s="40"/>
      <c r="DAJ59" s="40"/>
      <c r="DAK59" s="40"/>
      <c r="DAL59" s="40"/>
      <c r="DAM59" s="40"/>
      <c r="DAN59" s="40"/>
      <c r="DAO59" s="40"/>
      <c r="DAP59" s="40"/>
      <c r="DAQ59" s="40"/>
      <c r="DAR59" s="40"/>
      <c r="DAS59" s="40"/>
      <c r="DAT59" s="40"/>
      <c r="DAU59" s="40"/>
      <c r="DAV59" s="40"/>
      <c r="DAW59" s="40"/>
      <c r="DAX59" s="40"/>
      <c r="DAY59" s="40"/>
      <c r="DAZ59" s="40"/>
      <c r="DBA59" s="40"/>
      <c r="DBB59" s="40"/>
      <c r="DBC59" s="40"/>
      <c r="DBD59" s="40"/>
      <c r="DBE59" s="40"/>
      <c r="DBF59" s="40"/>
      <c r="DBG59" s="40"/>
      <c r="DBH59" s="40"/>
      <c r="DBI59" s="40"/>
      <c r="DBJ59" s="40"/>
      <c r="DBK59" s="40"/>
      <c r="DBL59" s="40"/>
      <c r="DBM59" s="40"/>
      <c r="DBN59" s="40"/>
      <c r="DBO59" s="40"/>
      <c r="DBP59" s="40"/>
      <c r="DBQ59" s="40"/>
      <c r="DBR59" s="40"/>
      <c r="DBS59" s="40"/>
      <c r="DBT59" s="40"/>
      <c r="DBU59" s="40"/>
      <c r="DBV59" s="40"/>
      <c r="DBW59" s="40"/>
      <c r="DBX59" s="40"/>
      <c r="DBY59" s="40"/>
      <c r="DBZ59" s="40"/>
      <c r="DCA59" s="40"/>
      <c r="DCB59" s="40"/>
      <c r="DCC59" s="40"/>
      <c r="DCD59" s="40"/>
      <c r="DCE59" s="40"/>
      <c r="DCF59" s="40"/>
      <c r="DCG59" s="40"/>
      <c r="DCH59" s="40"/>
      <c r="DCI59" s="40"/>
      <c r="DCJ59" s="40"/>
      <c r="DCK59" s="40"/>
      <c r="DCL59" s="40"/>
      <c r="DCM59" s="40"/>
      <c r="DCN59" s="40"/>
      <c r="DCO59" s="40"/>
      <c r="DCP59" s="40"/>
      <c r="DCQ59" s="40"/>
      <c r="DCR59" s="40"/>
      <c r="DCS59" s="40"/>
      <c r="DCT59" s="40"/>
      <c r="DCU59" s="40"/>
      <c r="DCV59" s="40"/>
      <c r="DCW59" s="40"/>
      <c r="DCX59" s="40"/>
      <c r="DCY59" s="40"/>
      <c r="DCZ59" s="40"/>
      <c r="DDA59" s="40"/>
      <c r="DDB59" s="40"/>
      <c r="DDC59" s="40"/>
      <c r="DDD59" s="40"/>
      <c r="DDE59" s="40"/>
      <c r="DDF59" s="40"/>
      <c r="DDG59" s="40"/>
      <c r="DDH59" s="40"/>
      <c r="DDI59" s="40"/>
      <c r="DDJ59" s="40"/>
      <c r="DDK59" s="40"/>
      <c r="DDL59" s="40"/>
      <c r="DDM59" s="40"/>
      <c r="DDN59" s="40"/>
      <c r="DDO59" s="40"/>
      <c r="DDP59" s="40"/>
      <c r="DDQ59" s="40"/>
      <c r="DDR59" s="40"/>
      <c r="DDS59" s="40"/>
      <c r="DDT59" s="40"/>
      <c r="DDU59" s="40"/>
      <c r="DDV59" s="40"/>
      <c r="DDW59" s="40"/>
      <c r="DDX59" s="40"/>
      <c r="DDY59" s="40"/>
      <c r="DDZ59" s="40"/>
      <c r="DEA59" s="40"/>
      <c r="DEB59" s="40"/>
      <c r="DEC59" s="40"/>
      <c r="DED59" s="40"/>
      <c r="DEE59" s="40"/>
      <c r="DEF59" s="40"/>
      <c r="DEG59" s="40"/>
      <c r="DEH59" s="40"/>
      <c r="DEI59" s="40"/>
      <c r="DEJ59" s="40"/>
      <c r="DEK59" s="40"/>
      <c r="DEL59" s="40"/>
      <c r="DEM59" s="40"/>
      <c r="DEN59" s="40"/>
      <c r="DEO59" s="40"/>
      <c r="DEP59" s="40"/>
      <c r="DEQ59" s="40"/>
      <c r="DER59" s="40"/>
      <c r="DES59" s="40"/>
      <c r="DET59" s="40"/>
      <c r="DEU59" s="40"/>
      <c r="DEV59" s="40"/>
      <c r="DEW59" s="40"/>
      <c r="DEX59" s="40"/>
      <c r="DEY59" s="40"/>
      <c r="DEZ59" s="40"/>
      <c r="DFA59" s="40"/>
      <c r="DFB59" s="40"/>
      <c r="DFC59" s="40"/>
      <c r="DFD59" s="40"/>
      <c r="DFE59" s="40"/>
      <c r="DFF59" s="40"/>
      <c r="DFG59" s="40"/>
      <c r="DFH59" s="40"/>
      <c r="DFI59" s="40"/>
      <c r="DFJ59" s="40"/>
      <c r="DFK59" s="40"/>
      <c r="DFL59" s="40"/>
      <c r="DFM59" s="40"/>
      <c r="DFN59" s="40"/>
      <c r="DFO59" s="40"/>
      <c r="DFP59" s="40"/>
      <c r="DFQ59" s="40"/>
      <c r="DFR59" s="40"/>
      <c r="DFS59" s="40"/>
      <c r="DFT59" s="40"/>
      <c r="DFU59" s="40"/>
      <c r="DFV59" s="40"/>
      <c r="DFW59" s="40"/>
      <c r="DFX59" s="40"/>
      <c r="DFY59" s="40"/>
      <c r="DFZ59" s="40"/>
      <c r="DGA59" s="40"/>
      <c r="DGB59" s="40"/>
      <c r="DGC59" s="40"/>
      <c r="DGD59" s="40"/>
      <c r="DGE59" s="40"/>
      <c r="DGF59" s="40"/>
      <c r="DGG59" s="40"/>
      <c r="DGH59" s="40"/>
      <c r="DGI59" s="40"/>
      <c r="DGJ59" s="40"/>
      <c r="DGK59" s="40"/>
      <c r="DGL59" s="40"/>
      <c r="DGM59" s="40"/>
      <c r="DGN59" s="40"/>
      <c r="DGO59" s="40"/>
      <c r="DGP59" s="40"/>
      <c r="DGQ59" s="40"/>
      <c r="DGR59" s="40"/>
      <c r="DGS59" s="40"/>
      <c r="DGT59" s="40"/>
      <c r="DGU59" s="40"/>
      <c r="DGV59" s="40"/>
      <c r="DGW59" s="40"/>
      <c r="DGX59" s="40"/>
      <c r="DGY59" s="40"/>
      <c r="DGZ59" s="40"/>
      <c r="DHA59" s="40"/>
      <c r="DHB59" s="40"/>
      <c r="DHC59" s="40"/>
      <c r="DHD59" s="40"/>
      <c r="DHE59" s="40"/>
      <c r="DHF59" s="40"/>
      <c r="DHG59" s="40"/>
      <c r="DHH59" s="40"/>
      <c r="DHI59" s="40"/>
      <c r="DHJ59" s="40"/>
      <c r="DHK59" s="40"/>
      <c r="DHL59" s="40"/>
      <c r="DHM59" s="40"/>
      <c r="DHN59" s="40"/>
      <c r="DHO59" s="40"/>
      <c r="DHP59" s="40"/>
      <c r="DHQ59" s="40"/>
      <c r="DHR59" s="40"/>
      <c r="DHS59" s="40"/>
      <c r="DHT59" s="40"/>
      <c r="DHU59" s="40"/>
      <c r="DHV59" s="40"/>
      <c r="DHW59" s="40"/>
      <c r="DHX59" s="40"/>
      <c r="DHY59" s="40"/>
      <c r="DHZ59" s="40"/>
      <c r="DIA59" s="40"/>
      <c r="DIB59" s="40"/>
      <c r="DIC59" s="40"/>
      <c r="DID59" s="40"/>
      <c r="DIE59" s="40"/>
      <c r="DIF59" s="40"/>
      <c r="DIG59" s="40"/>
      <c r="DIH59" s="40"/>
      <c r="DII59" s="40"/>
      <c r="DIJ59" s="40"/>
      <c r="DIK59" s="40"/>
      <c r="DIL59" s="40"/>
      <c r="DIM59" s="40"/>
      <c r="DIN59" s="40"/>
      <c r="DIO59" s="40"/>
      <c r="DIP59" s="40"/>
      <c r="DIQ59" s="40"/>
      <c r="DIR59" s="40"/>
      <c r="DIS59" s="40"/>
      <c r="DIT59" s="40"/>
      <c r="DIU59" s="40"/>
      <c r="DIV59" s="40"/>
      <c r="DIW59" s="40"/>
      <c r="DIX59" s="40"/>
      <c r="DIY59" s="40"/>
      <c r="DIZ59" s="40"/>
      <c r="DJA59" s="40"/>
      <c r="DJB59" s="40"/>
      <c r="DJC59" s="40"/>
      <c r="DJD59" s="40"/>
      <c r="DJE59" s="40"/>
      <c r="DJF59" s="40"/>
      <c r="DJG59" s="40"/>
      <c r="DJH59" s="40"/>
      <c r="DJI59" s="40"/>
      <c r="DJJ59" s="40"/>
      <c r="DJK59" s="40"/>
      <c r="DJL59" s="40"/>
      <c r="DJM59" s="40"/>
      <c r="DJN59" s="40"/>
      <c r="DJO59" s="40"/>
      <c r="DJP59" s="40"/>
      <c r="DJQ59" s="40"/>
      <c r="DJR59" s="40"/>
      <c r="DJS59" s="40"/>
      <c r="DJT59" s="40"/>
      <c r="DJU59" s="40"/>
      <c r="DJV59" s="40"/>
      <c r="DJW59" s="40"/>
      <c r="DJX59" s="40"/>
      <c r="DJY59" s="40"/>
      <c r="DJZ59" s="40"/>
      <c r="DKA59" s="40"/>
      <c r="DKB59" s="40"/>
      <c r="DKC59" s="40"/>
      <c r="DKD59" s="40"/>
      <c r="DKE59" s="40"/>
      <c r="DKF59" s="40"/>
      <c r="DKG59" s="40"/>
      <c r="DKH59" s="40"/>
      <c r="DKI59" s="40"/>
      <c r="DKJ59" s="40"/>
      <c r="DKK59" s="40"/>
      <c r="DKL59" s="40"/>
      <c r="DKM59" s="40"/>
      <c r="DKN59" s="40"/>
      <c r="DKO59" s="40"/>
      <c r="DKP59" s="40"/>
      <c r="DKQ59" s="40"/>
      <c r="DKR59" s="40"/>
      <c r="DKS59" s="40"/>
      <c r="DKT59" s="40"/>
      <c r="DKU59" s="40"/>
      <c r="DKV59" s="40"/>
      <c r="DKW59" s="40"/>
      <c r="DKX59" s="40"/>
      <c r="DKY59" s="40"/>
      <c r="DKZ59" s="40"/>
      <c r="DLA59" s="40"/>
      <c r="DLB59" s="40"/>
      <c r="DLC59" s="40"/>
      <c r="DLD59" s="40"/>
      <c r="DLE59" s="40"/>
      <c r="DLF59" s="40"/>
      <c r="DLG59" s="40"/>
      <c r="DLH59" s="40"/>
      <c r="DLI59" s="40"/>
      <c r="DLJ59" s="40"/>
      <c r="DLK59" s="40"/>
      <c r="DLL59" s="40"/>
      <c r="DLM59" s="40"/>
      <c r="DLN59" s="40"/>
      <c r="DLO59" s="40"/>
      <c r="DLP59" s="40"/>
      <c r="DLQ59" s="40"/>
      <c r="DLR59" s="40"/>
      <c r="DLS59" s="40"/>
      <c r="DLT59" s="40"/>
      <c r="DLU59" s="40"/>
      <c r="DLV59" s="40"/>
      <c r="DLW59" s="40"/>
      <c r="DLX59" s="40"/>
      <c r="DLY59" s="40"/>
      <c r="DLZ59" s="40"/>
      <c r="DMA59" s="40"/>
      <c r="DMB59" s="40"/>
      <c r="DMC59" s="40"/>
      <c r="DMD59" s="40"/>
      <c r="DME59" s="40"/>
      <c r="DMF59" s="40"/>
      <c r="DMG59" s="40"/>
      <c r="DMH59" s="40"/>
      <c r="DMI59" s="40"/>
      <c r="DMJ59" s="40"/>
      <c r="DMK59" s="40"/>
      <c r="DML59" s="40"/>
      <c r="DMM59" s="40"/>
      <c r="DMN59" s="40"/>
      <c r="DMO59" s="40"/>
      <c r="DMP59" s="40"/>
      <c r="DMQ59" s="40"/>
      <c r="DMR59" s="40"/>
      <c r="DMS59" s="40"/>
      <c r="DMT59" s="40"/>
      <c r="DMU59" s="40"/>
      <c r="DMV59" s="40"/>
      <c r="DMW59" s="40"/>
      <c r="DMX59" s="40"/>
      <c r="DMY59" s="40"/>
      <c r="DMZ59" s="40"/>
      <c r="DNA59" s="40"/>
      <c r="DNB59" s="40"/>
      <c r="DNC59" s="40"/>
      <c r="DND59" s="40"/>
      <c r="DNE59" s="40"/>
      <c r="DNF59" s="40"/>
      <c r="DNG59" s="40"/>
      <c r="DNH59" s="40"/>
      <c r="DNI59" s="40"/>
      <c r="DNJ59" s="40"/>
      <c r="DNK59" s="40"/>
      <c r="DNL59" s="40"/>
      <c r="DNM59" s="40"/>
      <c r="DNN59" s="40"/>
      <c r="DNO59" s="40"/>
      <c r="DNP59" s="40"/>
      <c r="DNQ59" s="40"/>
      <c r="DNR59" s="40"/>
      <c r="DNS59" s="40"/>
      <c r="DNT59" s="40"/>
      <c r="DNU59" s="40"/>
      <c r="DNV59" s="40"/>
      <c r="DNW59" s="40"/>
      <c r="DNX59" s="40"/>
      <c r="DNY59" s="40"/>
      <c r="DNZ59" s="40"/>
      <c r="DOA59" s="40"/>
      <c r="DOB59" s="40"/>
      <c r="DOC59" s="40"/>
      <c r="DOD59" s="40"/>
      <c r="DOE59" s="40"/>
      <c r="DOF59" s="40"/>
      <c r="DOG59" s="40"/>
      <c r="DOH59" s="40"/>
      <c r="DOI59" s="40"/>
      <c r="DOJ59" s="40"/>
      <c r="DOK59" s="40"/>
      <c r="DOL59" s="40"/>
      <c r="DOM59" s="40"/>
      <c r="DON59" s="40"/>
      <c r="DOO59" s="40"/>
      <c r="DOP59" s="40"/>
      <c r="DOQ59" s="40"/>
      <c r="DOR59" s="40"/>
      <c r="DOS59" s="40"/>
      <c r="DOT59" s="40"/>
      <c r="DOU59" s="40"/>
      <c r="DOV59" s="40"/>
      <c r="DOW59" s="40"/>
      <c r="DOX59" s="40"/>
      <c r="DOY59" s="40"/>
      <c r="DOZ59" s="40"/>
      <c r="DPA59" s="40"/>
      <c r="DPB59" s="40"/>
      <c r="DPC59" s="40"/>
      <c r="DPD59" s="40"/>
      <c r="DPE59" s="40"/>
      <c r="DPF59" s="40"/>
      <c r="DPG59" s="40"/>
      <c r="DPH59" s="40"/>
      <c r="DPI59" s="40"/>
      <c r="DPJ59" s="40"/>
      <c r="DPK59" s="40"/>
      <c r="DPL59" s="40"/>
      <c r="DPM59" s="40"/>
      <c r="DPN59" s="40"/>
      <c r="DPO59" s="40"/>
      <c r="DPP59" s="40"/>
      <c r="DPQ59" s="40"/>
      <c r="DPR59" s="40"/>
      <c r="DPS59" s="40"/>
      <c r="DPT59" s="40"/>
      <c r="DPU59" s="40"/>
      <c r="DPV59" s="40"/>
      <c r="DPW59" s="40"/>
      <c r="DPX59" s="40"/>
      <c r="DPY59" s="40"/>
      <c r="DPZ59" s="40"/>
      <c r="DQA59" s="40"/>
      <c r="DQB59" s="40"/>
      <c r="DQC59" s="40"/>
      <c r="DQD59" s="40"/>
      <c r="DQE59" s="40"/>
      <c r="DQF59" s="40"/>
      <c r="DQG59" s="40"/>
      <c r="DQH59" s="40"/>
      <c r="DQI59" s="40"/>
      <c r="DQJ59" s="40"/>
      <c r="DQK59" s="40"/>
      <c r="DQL59" s="40"/>
      <c r="DQM59" s="40"/>
      <c r="DQN59" s="40"/>
      <c r="DQO59" s="40"/>
      <c r="DQP59" s="40"/>
      <c r="DQQ59" s="40"/>
      <c r="DQR59" s="40"/>
      <c r="DQS59" s="40"/>
      <c r="DQT59" s="40"/>
      <c r="DQU59" s="40"/>
      <c r="DQV59" s="40"/>
      <c r="DQW59" s="40"/>
      <c r="DQX59" s="40"/>
      <c r="DQY59" s="40"/>
      <c r="DQZ59" s="40"/>
      <c r="DRA59" s="40"/>
      <c r="DRB59" s="40"/>
      <c r="DRC59" s="40"/>
      <c r="DRD59" s="40"/>
      <c r="DRE59" s="40"/>
      <c r="DRF59" s="40"/>
      <c r="DRG59" s="40"/>
      <c r="DRH59" s="40"/>
      <c r="DRI59" s="40"/>
      <c r="DRJ59" s="40"/>
      <c r="DRK59" s="40"/>
      <c r="DRL59" s="40"/>
      <c r="DRM59" s="40"/>
      <c r="DRN59" s="40"/>
      <c r="DRO59" s="40"/>
      <c r="DRP59" s="40"/>
      <c r="DRQ59" s="40"/>
      <c r="DRR59" s="40"/>
      <c r="DRS59" s="40"/>
      <c r="DRT59" s="40"/>
      <c r="DRU59" s="40"/>
      <c r="DRV59" s="40"/>
      <c r="DRW59" s="40"/>
      <c r="DRX59" s="40"/>
      <c r="DRY59" s="40"/>
      <c r="DRZ59" s="40"/>
      <c r="DSA59" s="40"/>
      <c r="DSB59" s="40"/>
      <c r="DSC59" s="40"/>
      <c r="DSD59" s="40"/>
      <c r="DSE59" s="40"/>
      <c r="DSF59" s="40"/>
      <c r="DSG59" s="40"/>
      <c r="DSH59" s="40"/>
      <c r="DSI59" s="40"/>
      <c r="DSJ59" s="40"/>
      <c r="DSK59" s="40"/>
      <c r="DSL59" s="40"/>
      <c r="DSM59" s="40"/>
      <c r="DSN59" s="40"/>
      <c r="DSO59" s="40"/>
      <c r="DSP59" s="40"/>
      <c r="DSQ59" s="40"/>
      <c r="DSR59" s="40"/>
      <c r="DSS59" s="40"/>
      <c r="DST59" s="40"/>
      <c r="DSU59" s="40"/>
      <c r="DSV59" s="40"/>
      <c r="DSW59" s="40"/>
      <c r="DSX59" s="40"/>
      <c r="DSY59" s="40"/>
      <c r="DSZ59" s="40"/>
      <c r="DTA59" s="40"/>
      <c r="DTB59" s="40"/>
      <c r="DTC59" s="40"/>
      <c r="DTD59" s="40"/>
      <c r="DTE59" s="40"/>
      <c r="DTF59" s="40"/>
      <c r="DTG59" s="40"/>
      <c r="DTH59" s="40"/>
      <c r="DTI59" s="40"/>
      <c r="DTJ59" s="40"/>
      <c r="DTK59" s="40"/>
      <c r="DTL59" s="40"/>
      <c r="DTM59" s="40"/>
      <c r="DTN59" s="40"/>
      <c r="DTO59" s="40"/>
      <c r="DTP59" s="40"/>
      <c r="DTQ59" s="40"/>
      <c r="DTR59" s="40"/>
      <c r="DTS59" s="40"/>
      <c r="DTT59" s="40"/>
      <c r="DTU59" s="40"/>
      <c r="DTV59" s="40"/>
      <c r="DTW59" s="40"/>
      <c r="DTX59" s="40"/>
      <c r="DTY59" s="40"/>
      <c r="DTZ59" s="40"/>
      <c r="DUA59" s="40"/>
      <c r="DUB59" s="40"/>
      <c r="DUC59" s="40"/>
      <c r="DUD59" s="40"/>
      <c r="DUE59" s="40"/>
      <c r="DUF59" s="40"/>
      <c r="DUG59" s="40"/>
      <c r="DUH59" s="40"/>
      <c r="DUI59" s="40"/>
      <c r="DUJ59" s="40"/>
      <c r="DUK59" s="40"/>
      <c r="DUL59" s="40"/>
      <c r="DUM59" s="40"/>
      <c r="DUN59" s="40"/>
      <c r="DUO59" s="40"/>
      <c r="DUP59" s="40"/>
      <c r="DUQ59" s="40"/>
      <c r="DUR59" s="40"/>
      <c r="DUS59" s="40"/>
      <c r="DUT59" s="40"/>
      <c r="DUU59" s="40"/>
      <c r="DUV59" s="40"/>
      <c r="DUW59" s="40"/>
      <c r="DUX59" s="40"/>
      <c r="DUY59" s="40"/>
      <c r="DUZ59" s="40"/>
      <c r="DVA59" s="40"/>
      <c r="DVB59" s="40"/>
      <c r="DVC59" s="40"/>
      <c r="DVD59" s="40"/>
      <c r="DVE59" s="40"/>
      <c r="DVF59" s="40"/>
      <c r="DVG59" s="40"/>
      <c r="DVH59" s="40"/>
      <c r="DVI59" s="40"/>
      <c r="DVJ59" s="40"/>
      <c r="DVK59" s="40"/>
      <c r="DVL59" s="40"/>
      <c r="DVM59" s="40"/>
      <c r="DVN59" s="40"/>
      <c r="DVO59" s="40"/>
      <c r="DVP59" s="40"/>
      <c r="DVQ59" s="40"/>
      <c r="DVR59" s="40"/>
      <c r="DVS59" s="40"/>
      <c r="DVT59" s="40"/>
      <c r="DVU59" s="40"/>
      <c r="DVV59" s="40"/>
      <c r="DVW59" s="40"/>
      <c r="DVX59" s="40"/>
      <c r="DVY59" s="40"/>
      <c r="DVZ59" s="40"/>
      <c r="DWA59" s="40"/>
      <c r="DWB59" s="40"/>
      <c r="DWC59" s="40"/>
      <c r="DWD59" s="40"/>
      <c r="DWE59" s="40"/>
      <c r="DWF59" s="40"/>
      <c r="DWG59" s="40"/>
      <c r="DWH59" s="40"/>
      <c r="DWI59" s="40"/>
      <c r="DWJ59" s="40"/>
      <c r="DWK59" s="40"/>
      <c r="DWL59" s="40"/>
      <c r="DWM59" s="40"/>
      <c r="DWN59" s="40"/>
      <c r="DWO59" s="40"/>
      <c r="DWP59" s="40"/>
      <c r="DWQ59" s="40"/>
      <c r="DWR59" s="40"/>
      <c r="DWS59" s="40"/>
      <c r="DWT59" s="40"/>
      <c r="DWU59" s="40"/>
      <c r="DWV59" s="40"/>
      <c r="DWW59" s="40"/>
      <c r="DWX59" s="40"/>
      <c r="DWY59" s="40"/>
      <c r="DWZ59" s="40"/>
      <c r="DXA59" s="40"/>
      <c r="DXB59" s="40"/>
      <c r="DXC59" s="40"/>
      <c r="DXD59" s="40"/>
      <c r="DXE59" s="40"/>
      <c r="DXF59" s="40"/>
      <c r="DXG59" s="40"/>
      <c r="DXH59" s="40"/>
      <c r="DXI59" s="40"/>
      <c r="DXJ59" s="40"/>
      <c r="DXK59" s="40"/>
      <c r="DXL59" s="40"/>
      <c r="DXM59" s="40"/>
      <c r="DXN59" s="40"/>
      <c r="DXO59" s="40"/>
      <c r="DXP59" s="40"/>
      <c r="DXQ59" s="40"/>
      <c r="DXR59" s="40"/>
      <c r="DXS59" s="40"/>
      <c r="DXT59" s="40"/>
      <c r="DXU59" s="40"/>
      <c r="DXV59" s="40"/>
      <c r="DXW59" s="40"/>
      <c r="DXX59" s="40"/>
      <c r="DXY59" s="40"/>
      <c r="DXZ59" s="40"/>
      <c r="DYA59" s="40"/>
      <c r="DYB59" s="40"/>
      <c r="DYC59" s="40"/>
      <c r="DYD59" s="40"/>
      <c r="DYE59" s="40"/>
      <c r="DYF59" s="40"/>
      <c r="DYG59" s="40"/>
      <c r="DYH59" s="40"/>
      <c r="DYI59" s="40"/>
      <c r="DYJ59" s="40"/>
      <c r="DYK59" s="40"/>
      <c r="DYL59" s="40"/>
      <c r="DYM59" s="40"/>
      <c r="DYN59" s="40"/>
      <c r="DYO59" s="40"/>
      <c r="DYP59" s="40"/>
      <c r="DYQ59" s="40"/>
      <c r="DYR59" s="40"/>
      <c r="DYS59" s="40"/>
      <c r="DYT59" s="40"/>
      <c r="DYU59" s="40"/>
      <c r="DYV59" s="40"/>
      <c r="DYW59" s="40"/>
      <c r="DYX59" s="40"/>
      <c r="DYY59" s="40"/>
      <c r="DYZ59" s="40"/>
      <c r="DZA59" s="40"/>
      <c r="DZB59" s="40"/>
      <c r="DZC59" s="40"/>
      <c r="DZD59" s="40"/>
      <c r="DZE59" s="40"/>
      <c r="DZF59" s="40"/>
      <c r="DZG59" s="40"/>
      <c r="DZH59" s="40"/>
      <c r="DZI59" s="40"/>
      <c r="DZJ59" s="40"/>
      <c r="DZK59" s="40"/>
      <c r="DZL59" s="40"/>
      <c r="DZM59" s="40"/>
      <c r="DZN59" s="40"/>
      <c r="DZO59" s="40"/>
      <c r="DZP59" s="40"/>
      <c r="DZQ59" s="40"/>
      <c r="DZR59" s="40"/>
      <c r="DZS59" s="40"/>
      <c r="DZT59" s="40"/>
      <c r="DZU59" s="40"/>
      <c r="DZV59" s="40"/>
      <c r="DZW59" s="40"/>
      <c r="DZX59" s="40"/>
      <c r="DZY59" s="40"/>
      <c r="DZZ59" s="40"/>
      <c r="EAA59" s="40"/>
      <c r="EAB59" s="40"/>
      <c r="EAC59" s="40"/>
      <c r="EAD59" s="40"/>
      <c r="EAE59" s="40"/>
      <c r="EAF59" s="40"/>
      <c r="EAG59" s="40"/>
      <c r="EAH59" s="40"/>
      <c r="EAI59" s="40"/>
      <c r="EAJ59" s="40"/>
      <c r="EAK59" s="40"/>
      <c r="EAL59" s="40"/>
      <c r="EAM59" s="40"/>
      <c r="EAN59" s="40"/>
      <c r="EAO59" s="40"/>
      <c r="EAP59" s="40"/>
      <c r="EAQ59" s="40"/>
      <c r="EAR59" s="40"/>
      <c r="EAS59" s="40"/>
      <c r="EAT59" s="40"/>
      <c r="EAU59" s="40"/>
      <c r="EAV59" s="40"/>
      <c r="EAW59" s="40"/>
      <c r="EAX59" s="40"/>
      <c r="EAY59" s="40"/>
      <c r="EAZ59" s="40"/>
      <c r="EBA59" s="40"/>
      <c r="EBB59" s="40"/>
      <c r="EBC59" s="40"/>
      <c r="EBD59" s="40"/>
      <c r="EBE59" s="40"/>
      <c r="EBF59" s="40"/>
      <c r="EBG59" s="40"/>
      <c r="EBH59" s="40"/>
      <c r="EBI59" s="40"/>
      <c r="EBJ59" s="40"/>
      <c r="EBK59" s="40"/>
      <c r="EBL59" s="40"/>
      <c r="EBM59" s="40"/>
      <c r="EBN59" s="40"/>
      <c r="EBO59" s="40"/>
      <c r="EBP59" s="40"/>
      <c r="EBQ59" s="40"/>
      <c r="EBR59" s="40"/>
      <c r="EBS59" s="40"/>
      <c r="EBT59" s="40"/>
      <c r="EBU59" s="40"/>
      <c r="EBV59" s="40"/>
      <c r="EBW59" s="40"/>
      <c r="EBX59" s="40"/>
      <c r="EBY59" s="40"/>
      <c r="EBZ59" s="40"/>
      <c r="ECA59" s="40"/>
      <c r="ECB59" s="40"/>
      <c r="ECC59" s="40"/>
      <c r="ECD59" s="40"/>
      <c r="ECE59" s="40"/>
      <c r="ECF59" s="40"/>
      <c r="ECG59" s="40"/>
      <c r="ECH59" s="40"/>
      <c r="ECI59" s="40"/>
      <c r="ECJ59" s="40"/>
      <c r="ECK59" s="40"/>
      <c r="ECL59" s="40"/>
      <c r="ECM59" s="40"/>
      <c r="ECN59" s="40"/>
      <c r="ECO59" s="40"/>
      <c r="ECP59" s="40"/>
      <c r="ECQ59" s="40"/>
      <c r="ECR59" s="40"/>
      <c r="ECS59" s="40"/>
      <c r="ECT59" s="40"/>
      <c r="ECU59" s="40"/>
      <c r="ECV59" s="40"/>
      <c r="ECW59" s="40"/>
      <c r="ECX59" s="40"/>
      <c r="ECY59" s="40"/>
      <c r="ECZ59" s="40"/>
      <c r="EDA59" s="40"/>
      <c r="EDB59" s="40"/>
      <c r="EDC59" s="40"/>
      <c r="EDD59" s="40"/>
      <c r="EDE59" s="40"/>
      <c r="EDF59" s="40"/>
      <c r="EDG59" s="40"/>
      <c r="EDH59" s="40"/>
      <c r="EDI59" s="40"/>
      <c r="EDJ59" s="40"/>
      <c r="EDK59" s="40"/>
      <c r="EDL59" s="40"/>
      <c r="EDM59" s="40"/>
      <c r="EDN59" s="40"/>
      <c r="EDO59" s="40"/>
      <c r="EDP59" s="40"/>
      <c r="EDQ59" s="40"/>
      <c r="EDR59" s="40"/>
      <c r="EDS59" s="40"/>
      <c r="EDT59" s="40"/>
      <c r="EDU59" s="40"/>
      <c r="EDV59" s="40"/>
      <c r="EDW59" s="40"/>
      <c r="EDX59" s="40"/>
      <c r="EDY59" s="40"/>
      <c r="EDZ59" s="40"/>
      <c r="EEA59" s="40"/>
      <c r="EEB59" s="40"/>
      <c r="EEC59" s="40"/>
      <c r="EED59" s="40"/>
      <c r="EEE59" s="40"/>
      <c r="EEF59" s="40"/>
      <c r="EEG59" s="40"/>
      <c r="EEH59" s="40"/>
      <c r="EEI59" s="40"/>
      <c r="EEJ59" s="40"/>
      <c r="EEK59" s="40"/>
      <c r="EEL59" s="40"/>
      <c r="EEM59" s="40"/>
      <c r="EEN59" s="40"/>
      <c r="EEO59" s="40"/>
      <c r="EEP59" s="40"/>
      <c r="EEQ59" s="40"/>
      <c r="EER59" s="40"/>
      <c r="EES59" s="40"/>
      <c r="EET59" s="40"/>
      <c r="EEU59" s="40"/>
      <c r="EEV59" s="40"/>
      <c r="EEW59" s="40"/>
      <c r="EEX59" s="40"/>
      <c r="EEY59" s="40"/>
      <c r="EEZ59" s="40"/>
      <c r="EFA59" s="40"/>
      <c r="EFB59" s="40"/>
      <c r="EFC59" s="40"/>
      <c r="EFD59" s="40"/>
      <c r="EFE59" s="40"/>
      <c r="EFF59" s="40"/>
      <c r="EFG59" s="40"/>
      <c r="EFH59" s="40"/>
      <c r="EFI59" s="40"/>
      <c r="EFJ59" s="40"/>
      <c r="EFK59" s="40"/>
      <c r="EFL59" s="40"/>
      <c r="EFM59" s="40"/>
      <c r="EFN59" s="40"/>
      <c r="EFO59" s="40"/>
      <c r="EFP59" s="40"/>
      <c r="EFQ59" s="40"/>
      <c r="EFR59" s="40"/>
      <c r="EFS59" s="40"/>
      <c r="EFT59" s="40"/>
      <c r="EFU59" s="40"/>
      <c r="EFV59" s="40"/>
      <c r="EFW59" s="40"/>
      <c r="EFX59" s="40"/>
      <c r="EFY59" s="40"/>
      <c r="EFZ59" s="40"/>
      <c r="EGA59" s="40"/>
      <c r="EGB59" s="40"/>
      <c r="EGC59" s="40"/>
      <c r="EGD59" s="40"/>
      <c r="EGE59" s="40"/>
      <c r="EGF59" s="40"/>
      <c r="EGG59" s="40"/>
      <c r="EGH59" s="40"/>
      <c r="EGI59" s="40"/>
      <c r="EGJ59" s="40"/>
      <c r="EGK59" s="40"/>
      <c r="EGL59" s="40"/>
      <c r="EGM59" s="40"/>
      <c r="EGN59" s="40"/>
      <c r="EGO59" s="40"/>
      <c r="EGP59" s="40"/>
      <c r="EGQ59" s="40"/>
      <c r="EGR59" s="40"/>
      <c r="EGS59" s="40"/>
      <c r="EGT59" s="40"/>
      <c r="EGU59" s="40"/>
      <c r="EGV59" s="40"/>
      <c r="EGW59" s="40"/>
      <c r="EGX59" s="40"/>
      <c r="EGY59" s="40"/>
      <c r="EGZ59" s="40"/>
      <c r="EHA59" s="40"/>
      <c r="EHB59" s="40"/>
      <c r="EHC59" s="40"/>
      <c r="EHD59" s="40"/>
      <c r="EHE59" s="40"/>
      <c r="EHF59" s="40"/>
      <c r="EHG59" s="40"/>
      <c r="EHH59" s="40"/>
      <c r="EHI59" s="40"/>
      <c r="EHJ59" s="40"/>
      <c r="EHK59" s="40"/>
      <c r="EHL59" s="40"/>
      <c r="EHM59" s="40"/>
      <c r="EHN59" s="40"/>
      <c r="EHO59" s="40"/>
      <c r="EHP59" s="40"/>
      <c r="EHQ59" s="40"/>
      <c r="EHR59" s="40"/>
      <c r="EHS59" s="40"/>
      <c r="EHT59" s="40"/>
      <c r="EHU59" s="40"/>
      <c r="EHV59" s="40"/>
      <c r="EHW59" s="40"/>
      <c r="EHX59" s="40"/>
      <c r="EHY59" s="40"/>
      <c r="EHZ59" s="40"/>
      <c r="EIA59" s="40"/>
      <c r="EIB59" s="40"/>
      <c r="EIC59" s="40"/>
      <c r="EID59" s="40"/>
      <c r="EIE59" s="40"/>
      <c r="EIF59" s="40"/>
      <c r="EIG59" s="40"/>
      <c r="EIH59" s="40"/>
      <c r="EII59" s="40"/>
      <c r="EIJ59" s="40"/>
      <c r="EIK59" s="40"/>
      <c r="EIL59" s="40"/>
      <c r="EIM59" s="40"/>
      <c r="EIN59" s="40"/>
      <c r="EIO59" s="40"/>
      <c r="EIP59" s="40"/>
      <c r="EIQ59" s="40"/>
      <c r="EIR59" s="40"/>
      <c r="EIS59" s="40"/>
      <c r="EIT59" s="40"/>
      <c r="EIU59" s="40"/>
      <c r="EIV59" s="40"/>
      <c r="EIW59" s="40"/>
      <c r="EIX59" s="40"/>
      <c r="EIY59" s="40"/>
      <c r="EIZ59" s="40"/>
      <c r="EJA59" s="40"/>
      <c r="EJB59" s="40"/>
      <c r="EJC59" s="40"/>
      <c r="EJD59" s="40"/>
      <c r="EJE59" s="40"/>
      <c r="EJF59" s="40"/>
      <c r="EJG59" s="40"/>
      <c r="EJH59" s="40"/>
      <c r="EJI59" s="40"/>
      <c r="EJJ59" s="40"/>
      <c r="EJK59" s="40"/>
      <c r="EJL59" s="40"/>
      <c r="EJM59" s="40"/>
      <c r="EJN59" s="40"/>
      <c r="EJO59" s="40"/>
      <c r="EJP59" s="40"/>
      <c r="EJQ59" s="40"/>
      <c r="EJR59" s="40"/>
      <c r="EJS59" s="40"/>
      <c r="EJT59" s="40"/>
      <c r="EJU59" s="40"/>
      <c r="EJV59" s="40"/>
      <c r="EJW59" s="40"/>
      <c r="EJX59" s="40"/>
      <c r="EJY59" s="40"/>
      <c r="EJZ59" s="40"/>
      <c r="EKA59" s="40"/>
      <c r="EKB59" s="40"/>
      <c r="EKC59" s="40"/>
      <c r="EKD59" s="40"/>
      <c r="EKE59" s="40"/>
      <c r="EKF59" s="40"/>
      <c r="EKG59" s="40"/>
      <c r="EKH59" s="40"/>
      <c r="EKI59" s="40"/>
      <c r="EKJ59" s="40"/>
      <c r="EKK59" s="40"/>
      <c r="EKL59" s="40"/>
      <c r="EKM59" s="40"/>
      <c r="EKN59" s="40"/>
      <c r="EKO59" s="40"/>
      <c r="EKP59" s="40"/>
      <c r="EKQ59" s="40"/>
      <c r="EKR59" s="40"/>
      <c r="EKS59" s="40"/>
      <c r="EKT59" s="40"/>
      <c r="EKU59" s="40"/>
      <c r="EKV59" s="40"/>
      <c r="EKW59" s="40"/>
      <c r="EKX59" s="40"/>
      <c r="EKY59" s="40"/>
      <c r="EKZ59" s="40"/>
      <c r="ELA59" s="40"/>
      <c r="ELB59" s="40"/>
      <c r="ELC59" s="40"/>
      <c r="ELD59" s="40"/>
      <c r="ELE59" s="40"/>
      <c r="ELF59" s="40"/>
      <c r="ELG59" s="40"/>
      <c r="ELH59" s="40"/>
      <c r="ELI59" s="40"/>
      <c r="ELJ59" s="40"/>
      <c r="ELK59" s="40"/>
      <c r="ELL59" s="40"/>
      <c r="ELM59" s="40"/>
      <c r="ELN59" s="40"/>
      <c r="ELO59" s="40"/>
      <c r="ELP59" s="40"/>
      <c r="ELQ59" s="40"/>
      <c r="ELR59" s="40"/>
      <c r="ELS59" s="40"/>
      <c r="ELT59" s="40"/>
      <c r="ELU59" s="40"/>
      <c r="ELV59" s="40"/>
      <c r="ELW59" s="40"/>
      <c r="ELX59" s="40"/>
      <c r="ELY59" s="40"/>
      <c r="ELZ59" s="40"/>
      <c r="EMA59" s="40"/>
      <c r="EMB59" s="40"/>
      <c r="EMC59" s="40"/>
      <c r="EMD59" s="40"/>
      <c r="EME59" s="40"/>
      <c r="EMF59" s="40"/>
      <c r="EMG59" s="40"/>
      <c r="EMH59" s="40"/>
      <c r="EMI59" s="40"/>
      <c r="EMJ59" s="40"/>
      <c r="EMK59" s="40"/>
      <c r="EML59" s="40"/>
      <c r="EMM59" s="40"/>
      <c r="EMN59" s="40"/>
      <c r="EMO59" s="40"/>
      <c r="EMP59" s="40"/>
      <c r="EMQ59" s="40"/>
      <c r="EMR59" s="40"/>
      <c r="EMS59" s="40"/>
      <c r="EMT59" s="40"/>
      <c r="EMU59" s="40"/>
      <c r="EMV59" s="40"/>
      <c r="EMW59" s="40"/>
      <c r="EMX59" s="40"/>
      <c r="EMY59" s="40"/>
      <c r="EMZ59" s="40"/>
      <c r="ENA59" s="40"/>
      <c r="ENB59" s="40"/>
      <c r="ENC59" s="40"/>
      <c r="END59" s="40"/>
      <c r="ENE59" s="40"/>
      <c r="ENF59" s="40"/>
      <c r="ENG59" s="40"/>
      <c r="ENH59" s="40"/>
      <c r="ENI59" s="40"/>
      <c r="ENJ59" s="40"/>
      <c r="ENK59" s="40"/>
      <c r="ENL59" s="40"/>
      <c r="ENM59" s="40"/>
      <c r="ENN59" s="40"/>
      <c r="ENO59" s="40"/>
      <c r="ENP59" s="40"/>
      <c r="ENQ59" s="40"/>
      <c r="ENR59" s="40"/>
      <c r="ENS59" s="40"/>
      <c r="ENT59" s="40"/>
      <c r="ENU59" s="40"/>
      <c r="ENV59" s="40"/>
      <c r="ENW59" s="40"/>
      <c r="ENX59" s="40"/>
      <c r="ENY59" s="40"/>
      <c r="ENZ59" s="40"/>
      <c r="EOA59" s="40"/>
      <c r="EOB59" s="40"/>
      <c r="EOC59" s="40"/>
      <c r="EOD59" s="40"/>
      <c r="EOE59" s="40"/>
      <c r="EOF59" s="40"/>
      <c r="EOG59" s="40"/>
      <c r="EOH59" s="40"/>
      <c r="EOI59" s="40"/>
      <c r="EOJ59" s="40"/>
      <c r="EOK59" s="40"/>
      <c r="EOL59" s="40"/>
      <c r="EOM59" s="40"/>
      <c r="EON59" s="40"/>
      <c r="EOO59" s="40"/>
      <c r="EOP59" s="40"/>
      <c r="EOQ59" s="40"/>
      <c r="EOR59" s="40"/>
      <c r="EOS59" s="40"/>
      <c r="EOT59" s="40"/>
      <c r="EOU59" s="40"/>
      <c r="EOV59" s="40"/>
      <c r="EOW59" s="40"/>
      <c r="EOX59" s="40"/>
      <c r="EOY59" s="40"/>
      <c r="EOZ59" s="40"/>
      <c r="EPA59" s="40"/>
      <c r="EPB59" s="40"/>
      <c r="EPC59" s="40"/>
      <c r="EPD59" s="40"/>
      <c r="EPE59" s="40"/>
      <c r="EPF59" s="40"/>
      <c r="EPG59" s="40"/>
      <c r="EPH59" s="40"/>
      <c r="EPI59" s="40"/>
      <c r="EPJ59" s="40"/>
      <c r="EPK59" s="40"/>
      <c r="EPL59" s="40"/>
      <c r="EPM59" s="40"/>
      <c r="EPN59" s="40"/>
      <c r="EPO59" s="40"/>
      <c r="EPP59" s="40"/>
      <c r="EPQ59" s="40"/>
      <c r="EPR59" s="40"/>
      <c r="EPS59" s="40"/>
      <c r="EPT59" s="40"/>
      <c r="EPU59" s="40"/>
      <c r="EPV59" s="40"/>
      <c r="EPW59" s="40"/>
      <c r="EPX59" s="40"/>
      <c r="EPY59" s="40"/>
      <c r="EPZ59" s="40"/>
      <c r="EQA59" s="40"/>
      <c r="EQB59" s="40"/>
      <c r="EQC59" s="40"/>
      <c r="EQD59" s="40"/>
      <c r="EQE59" s="40"/>
      <c r="EQF59" s="40"/>
      <c r="EQG59" s="40"/>
      <c r="EQH59" s="40"/>
      <c r="EQI59" s="40"/>
      <c r="EQJ59" s="40"/>
      <c r="EQK59" s="40"/>
      <c r="EQL59" s="40"/>
      <c r="EQM59" s="40"/>
      <c r="EQN59" s="40"/>
      <c r="EQO59" s="40"/>
      <c r="EQP59" s="40"/>
      <c r="EQQ59" s="40"/>
      <c r="EQR59" s="40"/>
      <c r="EQS59" s="40"/>
      <c r="EQT59" s="40"/>
      <c r="EQU59" s="40"/>
      <c r="EQV59" s="40"/>
      <c r="EQW59" s="40"/>
      <c r="EQX59" s="40"/>
      <c r="EQY59" s="40"/>
      <c r="EQZ59" s="40"/>
      <c r="ERA59" s="40"/>
      <c r="ERB59" s="40"/>
      <c r="ERC59" s="40"/>
      <c r="ERD59" s="40"/>
      <c r="ERE59" s="40"/>
      <c r="ERF59" s="40"/>
      <c r="ERG59" s="40"/>
      <c r="ERH59" s="40"/>
      <c r="ERI59" s="40"/>
      <c r="ERJ59" s="40"/>
      <c r="ERK59" s="40"/>
      <c r="ERL59" s="40"/>
      <c r="ERM59" s="40"/>
      <c r="ERN59" s="40"/>
      <c r="ERO59" s="40"/>
      <c r="ERP59" s="40"/>
      <c r="ERQ59" s="40"/>
      <c r="ERR59" s="40"/>
      <c r="ERS59" s="40"/>
      <c r="ERT59" s="40"/>
      <c r="ERU59" s="40"/>
      <c r="ERV59" s="40"/>
      <c r="ERW59" s="40"/>
      <c r="ERX59" s="40"/>
      <c r="ERY59" s="40"/>
      <c r="ERZ59" s="40"/>
      <c r="ESA59" s="40"/>
      <c r="ESB59" s="40"/>
      <c r="ESC59" s="40"/>
      <c r="ESD59" s="40"/>
      <c r="ESE59" s="40"/>
      <c r="ESF59" s="40"/>
      <c r="ESG59" s="40"/>
      <c r="ESH59" s="40"/>
      <c r="ESI59" s="40"/>
      <c r="ESJ59" s="40"/>
      <c r="ESK59" s="40"/>
      <c r="ESL59" s="40"/>
      <c r="ESM59" s="40"/>
      <c r="ESN59" s="40"/>
      <c r="ESO59" s="40"/>
      <c r="ESP59" s="40"/>
      <c r="ESQ59" s="40"/>
      <c r="ESR59" s="40"/>
      <c r="ESS59" s="40"/>
      <c r="EST59" s="40"/>
      <c r="ESU59" s="40"/>
      <c r="ESV59" s="40"/>
      <c r="ESW59" s="40"/>
      <c r="ESX59" s="40"/>
      <c r="ESY59" s="40"/>
      <c r="ESZ59" s="40"/>
      <c r="ETA59" s="40"/>
      <c r="ETB59" s="40"/>
      <c r="ETC59" s="40"/>
      <c r="ETD59" s="40"/>
      <c r="ETE59" s="40"/>
      <c r="ETF59" s="40"/>
      <c r="ETG59" s="40"/>
      <c r="ETH59" s="40"/>
      <c r="ETI59" s="40"/>
      <c r="ETJ59" s="40"/>
      <c r="ETK59" s="40"/>
      <c r="ETL59" s="40"/>
      <c r="ETM59" s="40"/>
      <c r="ETN59" s="40"/>
      <c r="ETO59" s="40"/>
      <c r="ETP59" s="40"/>
      <c r="ETQ59" s="40"/>
      <c r="ETR59" s="40"/>
      <c r="ETS59" s="40"/>
      <c r="ETT59" s="40"/>
      <c r="ETU59" s="40"/>
      <c r="ETV59" s="40"/>
      <c r="ETW59" s="40"/>
      <c r="ETX59" s="40"/>
      <c r="ETY59" s="40"/>
      <c r="ETZ59" s="40"/>
      <c r="EUA59" s="40"/>
      <c r="EUB59" s="40"/>
      <c r="EUC59" s="40"/>
      <c r="EUD59" s="40"/>
      <c r="EUE59" s="40"/>
      <c r="EUF59" s="40"/>
      <c r="EUG59" s="40"/>
      <c r="EUH59" s="40"/>
      <c r="EUI59" s="40"/>
      <c r="EUJ59" s="40"/>
      <c r="EUK59" s="40"/>
      <c r="EUL59" s="40"/>
      <c r="EUM59" s="40"/>
      <c r="EUN59" s="40"/>
      <c r="EUO59" s="40"/>
      <c r="EUP59" s="40"/>
      <c r="EUQ59" s="40"/>
      <c r="EUR59" s="40"/>
      <c r="EUS59" s="40"/>
      <c r="EUT59" s="40"/>
      <c r="EUU59" s="40"/>
      <c r="EUV59" s="40"/>
      <c r="EUW59" s="40"/>
      <c r="EUX59" s="40"/>
      <c r="EUY59" s="40"/>
      <c r="EUZ59" s="40"/>
      <c r="EVA59" s="40"/>
      <c r="EVB59" s="40"/>
      <c r="EVC59" s="40"/>
      <c r="EVD59" s="40"/>
      <c r="EVE59" s="40"/>
      <c r="EVF59" s="40"/>
      <c r="EVG59" s="40"/>
      <c r="EVH59" s="40"/>
      <c r="EVI59" s="40"/>
      <c r="EVJ59" s="40"/>
      <c r="EVK59" s="40"/>
      <c r="EVL59" s="40"/>
      <c r="EVM59" s="40"/>
      <c r="EVN59" s="40"/>
      <c r="EVO59" s="40"/>
      <c r="EVP59" s="40"/>
      <c r="EVQ59" s="40"/>
      <c r="EVR59" s="40"/>
      <c r="EVS59" s="40"/>
      <c r="EVT59" s="40"/>
      <c r="EVU59" s="40"/>
      <c r="EVV59" s="40"/>
      <c r="EVW59" s="40"/>
      <c r="EVX59" s="40"/>
      <c r="EVY59" s="40"/>
      <c r="EVZ59" s="40"/>
      <c r="EWA59" s="40"/>
      <c r="EWB59" s="40"/>
      <c r="EWC59" s="40"/>
      <c r="EWD59" s="40"/>
      <c r="EWE59" s="40"/>
      <c r="EWF59" s="40"/>
      <c r="EWG59" s="40"/>
      <c r="EWH59" s="40"/>
      <c r="EWI59" s="40"/>
      <c r="EWJ59" s="40"/>
      <c r="EWK59" s="40"/>
      <c r="EWL59" s="40"/>
      <c r="EWM59" s="40"/>
      <c r="EWN59" s="40"/>
      <c r="EWO59" s="40"/>
      <c r="EWP59" s="40"/>
      <c r="EWQ59" s="40"/>
      <c r="EWR59" s="40"/>
      <c r="EWS59" s="40"/>
      <c r="EWT59" s="40"/>
      <c r="EWU59" s="40"/>
      <c r="EWV59" s="40"/>
      <c r="EWW59" s="40"/>
      <c r="EWX59" s="40"/>
      <c r="EWY59" s="40"/>
      <c r="EWZ59" s="40"/>
      <c r="EXA59" s="40"/>
      <c r="EXB59" s="40"/>
      <c r="EXC59" s="40"/>
      <c r="EXD59" s="40"/>
      <c r="EXE59" s="40"/>
      <c r="EXF59" s="40"/>
      <c r="EXG59" s="40"/>
      <c r="EXH59" s="40"/>
      <c r="EXI59" s="40"/>
      <c r="EXJ59" s="40"/>
      <c r="EXK59" s="40"/>
      <c r="EXL59" s="40"/>
      <c r="EXM59" s="40"/>
      <c r="EXN59" s="40"/>
      <c r="EXO59" s="40"/>
      <c r="EXP59" s="40"/>
      <c r="EXQ59" s="40"/>
      <c r="EXR59" s="40"/>
      <c r="EXS59" s="40"/>
      <c r="EXT59" s="40"/>
      <c r="EXU59" s="40"/>
      <c r="EXV59" s="40"/>
      <c r="EXW59" s="40"/>
      <c r="EXX59" s="40"/>
      <c r="EXY59" s="40"/>
      <c r="EXZ59" s="40"/>
      <c r="EYA59" s="40"/>
      <c r="EYB59" s="40"/>
      <c r="EYC59" s="40"/>
      <c r="EYD59" s="40"/>
      <c r="EYE59" s="40"/>
      <c r="EYF59" s="40"/>
      <c r="EYG59" s="40"/>
      <c r="EYH59" s="40"/>
      <c r="EYI59" s="40"/>
      <c r="EYJ59" s="40"/>
      <c r="EYK59" s="40"/>
      <c r="EYL59" s="40"/>
      <c r="EYM59" s="40"/>
      <c r="EYN59" s="40"/>
      <c r="EYO59" s="40"/>
      <c r="EYP59" s="40"/>
      <c r="EYQ59" s="40"/>
      <c r="EYR59" s="40"/>
      <c r="EYS59" s="40"/>
      <c r="EYT59" s="40"/>
      <c r="EYU59" s="40"/>
      <c r="EYV59" s="40"/>
      <c r="EYW59" s="40"/>
      <c r="EYX59" s="40"/>
      <c r="EYY59" s="40"/>
      <c r="EYZ59" s="40"/>
      <c r="EZA59" s="40"/>
      <c r="EZB59" s="40"/>
      <c r="EZC59" s="40"/>
      <c r="EZD59" s="40"/>
      <c r="EZE59" s="40"/>
      <c r="EZF59" s="40"/>
      <c r="EZG59" s="40"/>
      <c r="EZH59" s="40"/>
      <c r="EZI59" s="40"/>
      <c r="EZJ59" s="40"/>
      <c r="EZK59" s="40"/>
      <c r="EZL59" s="40"/>
      <c r="EZM59" s="40"/>
      <c r="EZN59" s="40"/>
      <c r="EZO59" s="40"/>
      <c r="EZP59" s="40"/>
      <c r="EZQ59" s="40"/>
      <c r="EZR59" s="40"/>
      <c r="EZS59" s="40"/>
      <c r="EZT59" s="40"/>
      <c r="EZU59" s="40"/>
      <c r="EZV59" s="40"/>
      <c r="EZW59" s="40"/>
      <c r="EZX59" s="40"/>
      <c r="EZY59" s="40"/>
      <c r="EZZ59" s="40"/>
      <c r="FAA59" s="40"/>
      <c r="FAB59" s="40"/>
      <c r="FAC59" s="40"/>
      <c r="FAD59" s="40"/>
      <c r="FAE59" s="40"/>
      <c r="FAF59" s="40"/>
      <c r="FAG59" s="40"/>
      <c r="FAH59" s="40"/>
      <c r="FAI59" s="40"/>
      <c r="FAJ59" s="40"/>
      <c r="FAK59" s="40"/>
      <c r="FAL59" s="40"/>
      <c r="FAM59" s="40"/>
      <c r="FAN59" s="40"/>
      <c r="FAO59" s="40"/>
      <c r="FAP59" s="40"/>
      <c r="FAQ59" s="40"/>
      <c r="FAR59" s="40"/>
      <c r="FAS59" s="40"/>
      <c r="FAT59" s="40"/>
      <c r="FAU59" s="40"/>
      <c r="FAV59" s="40"/>
      <c r="FAW59" s="40"/>
      <c r="FAX59" s="40"/>
      <c r="FAY59" s="40"/>
      <c r="FAZ59" s="40"/>
      <c r="FBA59" s="40"/>
      <c r="FBB59" s="40"/>
      <c r="FBC59" s="40"/>
      <c r="FBD59" s="40"/>
      <c r="FBE59" s="40"/>
      <c r="FBF59" s="40"/>
      <c r="FBG59" s="40"/>
      <c r="FBH59" s="40"/>
      <c r="FBI59" s="40"/>
      <c r="FBJ59" s="40"/>
      <c r="FBK59" s="40"/>
      <c r="FBL59" s="40"/>
      <c r="FBM59" s="40"/>
      <c r="FBN59" s="40"/>
      <c r="FBO59" s="40"/>
      <c r="FBP59" s="40"/>
      <c r="FBQ59" s="40"/>
      <c r="FBR59" s="40"/>
      <c r="FBS59" s="40"/>
      <c r="FBT59" s="40"/>
      <c r="FBU59" s="40"/>
      <c r="FBV59" s="40"/>
      <c r="FBW59" s="40"/>
      <c r="FBX59" s="40"/>
      <c r="FBY59" s="40"/>
      <c r="FBZ59" s="40"/>
      <c r="FCA59" s="40"/>
      <c r="FCB59" s="40"/>
      <c r="FCC59" s="40"/>
      <c r="FCD59" s="40"/>
      <c r="FCE59" s="40"/>
      <c r="FCF59" s="40"/>
      <c r="FCG59" s="40"/>
      <c r="FCH59" s="40"/>
      <c r="FCI59" s="40"/>
      <c r="FCJ59" s="40"/>
      <c r="FCK59" s="40"/>
      <c r="FCL59" s="40"/>
      <c r="FCM59" s="40"/>
      <c r="FCN59" s="40"/>
      <c r="FCO59" s="40"/>
      <c r="FCP59" s="40"/>
      <c r="FCQ59" s="40"/>
      <c r="FCR59" s="40"/>
      <c r="FCS59" s="40"/>
      <c r="FCT59" s="40"/>
      <c r="FCU59" s="40"/>
      <c r="FCV59" s="40"/>
      <c r="FCW59" s="40"/>
      <c r="FCX59" s="40"/>
      <c r="FCY59" s="40"/>
      <c r="FCZ59" s="40"/>
      <c r="FDA59" s="40"/>
      <c r="FDB59" s="40"/>
      <c r="FDC59" s="40"/>
      <c r="FDD59" s="40"/>
      <c r="FDE59" s="40"/>
      <c r="FDF59" s="40"/>
      <c r="FDG59" s="40"/>
      <c r="FDH59" s="40"/>
      <c r="FDI59" s="40"/>
      <c r="FDJ59" s="40"/>
      <c r="FDK59" s="40"/>
      <c r="FDL59" s="40"/>
      <c r="FDM59" s="40"/>
      <c r="FDN59" s="40"/>
      <c r="FDO59" s="40"/>
      <c r="FDP59" s="40"/>
      <c r="FDQ59" s="40"/>
      <c r="FDR59" s="40"/>
      <c r="FDS59" s="40"/>
      <c r="FDT59" s="40"/>
      <c r="FDU59" s="40"/>
      <c r="FDV59" s="40"/>
      <c r="FDW59" s="40"/>
      <c r="FDX59" s="40"/>
      <c r="FDY59" s="40"/>
      <c r="FDZ59" s="40"/>
      <c r="FEA59" s="40"/>
      <c r="FEB59" s="40"/>
      <c r="FEC59" s="40"/>
      <c r="FED59" s="40"/>
      <c r="FEE59" s="40"/>
      <c r="FEF59" s="40"/>
      <c r="FEG59" s="40"/>
      <c r="FEH59" s="40"/>
      <c r="FEI59" s="40"/>
      <c r="FEJ59" s="40"/>
      <c r="FEK59" s="40"/>
      <c r="FEL59" s="40"/>
      <c r="FEM59" s="40"/>
      <c r="FEN59" s="40"/>
      <c r="FEO59" s="40"/>
      <c r="FEP59" s="40"/>
      <c r="FEQ59" s="40"/>
      <c r="FER59" s="40"/>
      <c r="FES59" s="40"/>
      <c r="FET59" s="40"/>
      <c r="FEU59" s="40"/>
      <c r="FEV59" s="40"/>
      <c r="FEW59" s="40"/>
      <c r="FEX59" s="40"/>
      <c r="FEY59" s="40"/>
      <c r="FEZ59" s="40"/>
      <c r="FFA59" s="40"/>
      <c r="FFB59" s="40"/>
      <c r="FFC59" s="40"/>
      <c r="FFD59" s="40"/>
      <c r="FFE59" s="40"/>
      <c r="FFF59" s="40"/>
      <c r="FFG59" s="40"/>
      <c r="FFH59" s="40"/>
      <c r="FFI59" s="40"/>
      <c r="FFJ59" s="40"/>
      <c r="FFK59" s="40"/>
      <c r="FFL59" s="40"/>
      <c r="FFM59" s="40"/>
      <c r="FFN59" s="40"/>
      <c r="FFO59" s="40"/>
      <c r="FFP59" s="40"/>
      <c r="FFQ59" s="40"/>
      <c r="FFR59" s="40"/>
      <c r="FFS59" s="40"/>
      <c r="FFT59" s="40"/>
      <c r="FFU59" s="40"/>
      <c r="FFV59" s="40"/>
      <c r="FFW59" s="40"/>
      <c r="FFX59" s="40"/>
      <c r="FFY59" s="40"/>
      <c r="FFZ59" s="40"/>
      <c r="FGA59" s="40"/>
      <c r="FGB59" s="40"/>
      <c r="FGC59" s="40"/>
      <c r="FGD59" s="40"/>
      <c r="FGE59" s="40"/>
      <c r="FGF59" s="40"/>
      <c r="FGG59" s="40"/>
      <c r="FGH59" s="40"/>
      <c r="FGI59" s="40"/>
      <c r="FGJ59" s="40"/>
      <c r="FGK59" s="40"/>
      <c r="FGL59" s="40"/>
      <c r="FGM59" s="40"/>
      <c r="FGN59" s="40"/>
      <c r="FGO59" s="40"/>
      <c r="FGP59" s="40"/>
      <c r="FGQ59" s="40"/>
      <c r="FGR59" s="40"/>
      <c r="FGS59" s="40"/>
      <c r="FGT59" s="40"/>
      <c r="FGU59" s="40"/>
      <c r="FGV59" s="40"/>
      <c r="FGW59" s="40"/>
      <c r="FGX59" s="40"/>
      <c r="FGY59" s="40"/>
      <c r="FGZ59" s="40"/>
      <c r="FHA59" s="40"/>
      <c r="FHB59" s="40"/>
      <c r="FHC59" s="40"/>
      <c r="FHD59" s="40"/>
      <c r="FHE59" s="40"/>
      <c r="FHF59" s="40"/>
      <c r="FHG59" s="40"/>
      <c r="FHH59" s="40"/>
      <c r="FHI59" s="40"/>
      <c r="FHJ59" s="40"/>
      <c r="FHK59" s="40"/>
      <c r="FHL59" s="40"/>
      <c r="FHM59" s="40"/>
      <c r="FHN59" s="40"/>
      <c r="FHO59" s="40"/>
      <c r="FHP59" s="40"/>
      <c r="FHQ59" s="40"/>
      <c r="FHR59" s="40"/>
      <c r="FHS59" s="40"/>
      <c r="FHT59" s="40"/>
      <c r="FHU59" s="40"/>
      <c r="FHV59" s="40"/>
      <c r="FHW59" s="40"/>
      <c r="FHX59" s="40"/>
      <c r="FHY59" s="40"/>
      <c r="FHZ59" s="40"/>
      <c r="FIA59" s="40"/>
      <c r="FIB59" s="40"/>
      <c r="FIC59" s="40"/>
      <c r="FID59" s="40"/>
      <c r="FIE59" s="40"/>
      <c r="FIF59" s="40"/>
      <c r="FIG59" s="40"/>
      <c r="FIH59" s="40"/>
      <c r="FII59" s="40"/>
      <c r="FIJ59" s="40"/>
      <c r="FIK59" s="40"/>
      <c r="FIL59" s="40"/>
      <c r="FIM59" s="40"/>
      <c r="FIN59" s="40"/>
      <c r="FIO59" s="40"/>
      <c r="FIP59" s="40"/>
      <c r="FIQ59" s="40"/>
      <c r="FIR59" s="40"/>
      <c r="FIS59" s="40"/>
      <c r="FIT59" s="40"/>
      <c r="FIU59" s="40"/>
      <c r="FIV59" s="40"/>
      <c r="FIW59" s="40"/>
      <c r="FIX59" s="40"/>
      <c r="FIY59" s="40"/>
      <c r="FIZ59" s="40"/>
      <c r="FJA59" s="40"/>
      <c r="FJB59" s="40"/>
      <c r="FJC59" s="40"/>
      <c r="FJD59" s="40"/>
      <c r="FJE59" s="40"/>
      <c r="FJF59" s="40"/>
      <c r="FJG59" s="40"/>
      <c r="FJH59" s="40"/>
      <c r="FJI59" s="40"/>
      <c r="FJJ59" s="40"/>
      <c r="FJK59" s="40"/>
      <c r="FJL59" s="40"/>
      <c r="FJM59" s="40"/>
      <c r="FJN59" s="40"/>
      <c r="FJO59" s="40"/>
      <c r="FJP59" s="40"/>
      <c r="FJQ59" s="40"/>
      <c r="FJR59" s="40"/>
      <c r="FJS59" s="40"/>
      <c r="FJT59" s="40"/>
      <c r="FJU59" s="40"/>
      <c r="FJV59" s="40"/>
      <c r="FJW59" s="40"/>
      <c r="FJX59" s="40"/>
      <c r="FJY59" s="40"/>
      <c r="FJZ59" s="40"/>
      <c r="FKA59" s="40"/>
      <c r="FKB59" s="40"/>
      <c r="FKC59" s="40"/>
      <c r="FKD59" s="40"/>
      <c r="FKE59" s="40"/>
      <c r="FKF59" s="40"/>
      <c r="FKG59" s="40"/>
      <c r="FKH59" s="40"/>
      <c r="FKI59" s="40"/>
      <c r="FKJ59" s="40"/>
      <c r="FKK59" s="40"/>
      <c r="FKL59" s="40"/>
      <c r="FKM59" s="40"/>
      <c r="FKN59" s="40"/>
      <c r="FKO59" s="40"/>
      <c r="FKP59" s="40"/>
      <c r="FKQ59" s="40"/>
      <c r="FKR59" s="40"/>
      <c r="FKS59" s="40"/>
      <c r="FKT59" s="40"/>
      <c r="FKU59" s="40"/>
      <c r="FKV59" s="40"/>
      <c r="FKW59" s="40"/>
      <c r="FKX59" s="40"/>
      <c r="FKY59" s="40"/>
      <c r="FKZ59" s="40"/>
      <c r="FLA59" s="40"/>
      <c r="FLB59" s="40"/>
      <c r="FLC59" s="40"/>
      <c r="FLD59" s="40"/>
      <c r="FLE59" s="40"/>
      <c r="FLF59" s="40"/>
      <c r="FLG59" s="40"/>
      <c r="FLH59" s="40"/>
      <c r="FLI59" s="40"/>
      <c r="FLJ59" s="40"/>
      <c r="FLK59" s="40"/>
      <c r="FLL59" s="40"/>
      <c r="FLM59" s="40"/>
      <c r="FLN59" s="40"/>
      <c r="FLO59" s="40"/>
      <c r="FLP59" s="40"/>
      <c r="FLQ59" s="40"/>
      <c r="FLR59" s="40"/>
      <c r="FLS59" s="40"/>
      <c r="FLT59" s="40"/>
      <c r="FLU59" s="40"/>
      <c r="FLV59" s="40"/>
      <c r="FLW59" s="40"/>
      <c r="FLX59" s="40"/>
      <c r="FLY59" s="40"/>
      <c r="FLZ59" s="40"/>
      <c r="FMA59" s="40"/>
      <c r="FMB59" s="40"/>
      <c r="FMC59" s="40"/>
      <c r="FMD59" s="40"/>
      <c r="FME59" s="40"/>
      <c r="FMF59" s="40"/>
      <c r="FMG59" s="40"/>
      <c r="FMH59" s="40"/>
      <c r="FMI59" s="40"/>
      <c r="FMJ59" s="40"/>
      <c r="FMK59" s="40"/>
      <c r="FML59" s="40"/>
      <c r="FMM59" s="40"/>
      <c r="FMN59" s="40"/>
      <c r="FMO59" s="40"/>
      <c r="FMP59" s="40"/>
      <c r="FMQ59" s="40"/>
      <c r="FMR59" s="40"/>
      <c r="FMS59" s="40"/>
      <c r="FMT59" s="40"/>
      <c r="FMU59" s="40"/>
      <c r="FMV59" s="40"/>
      <c r="FMW59" s="40"/>
      <c r="FMX59" s="40"/>
      <c r="FMY59" s="40"/>
      <c r="FMZ59" s="40"/>
      <c r="FNA59" s="40"/>
      <c r="FNB59" s="40"/>
      <c r="FNC59" s="40"/>
      <c r="FND59" s="40"/>
      <c r="FNE59" s="40"/>
      <c r="FNF59" s="40"/>
      <c r="FNG59" s="40"/>
      <c r="FNH59" s="40"/>
      <c r="FNI59" s="40"/>
      <c r="FNJ59" s="40"/>
      <c r="FNK59" s="40"/>
      <c r="FNL59" s="40"/>
      <c r="FNM59" s="40"/>
      <c r="FNN59" s="40"/>
      <c r="FNO59" s="40"/>
      <c r="FNP59" s="40"/>
      <c r="FNQ59" s="40"/>
      <c r="FNR59" s="40"/>
      <c r="FNS59" s="40"/>
      <c r="FNT59" s="40"/>
      <c r="FNU59" s="40"/>
      <c r="FNV59" s="40"/>
      <c r="FNW59" s="40"/>
      <c r="FNX59" s="40"/>
      <c r="FNY59" s="40"/>
      <c r="FNZ59" s="40"/>
      <c r="FOA59" s="40"/>
      <c r="FOB59" s="40"/>
      <c r="FOC59" s="40"/>
      <c r="FOD59" s="40"/>
      <c r="FOE59" s="40"/>
      <c r="FOF59" s="40"/>
      <c r="FOG59" s="40"/>
      <c r="FOH59" s="40"/>
      <c r="FOI59" s="40"/>
      <c r="FOJ59" s="40"/>
      <c r="FOK59" s="40"/>
      <c r="FOL59" s="40"/>
      <c r="FOM59" s="40"/>
      <c r="FON59" s="40"/>
      <c r="FOO59" s="40"/>
      <c r="FOP59" s="40"/>
      <c r="FOQ59" s="40"/>
      <c r="FOR59" s="40"/>
      <c r="FOS59" s="40"/>
      <c r="FOT59" s="40"/>
      <c r="FOU59" s="40"/>
      <c r="FOV59" s="40"/>
      <c r="FOW59" s="40"/>
      <c r="FOX59" s="40"/>
      <c r="FOY59" s="40"/>
      <c r="FOZ59" s="40"/>
      <c r="FPA59" s="40"/>
      <c r="FPB59" s="40"/>
      <c r="FPC59" s="40"/>
      <c r="FPD59" s="40"/>
      <c r="FPE59" s="40"/>
      <c r="FPF59" s="40"/>
      <c r="FPG59" s="40"/>
      <c r="FPH59" s="40"/>
      <c r="FPI59" s="40"/>
      <c r="FPJ59" s="40"/>
      <c r="FPK59" s="40"/>
      <c r="FPL59" s="40"/>
      <c r="FPM59" s="40"/>
      <c r="FPN59" s="40"/>
      <c r="FPO59" s="40"/>
      <c r="FPP59" s="40"/>
      <c r="FPQ59" s="40"/>
      <c r="FPR59" s="40"/>
      <c r="FPS59" s="40"/>
      <c r="FPT59" s="40"/>
      <c r="FPU59" s="40"/>
      <c r="FPV59" s="40"/>
      <c r="FPW59" s="40"/>
      <c r="FPX59" s="40"/>
      <c r="FPY59" s="40"/>
      <c r="FPZ59" s="40"/>
      <c r="FQA59" s="40"/>
      <c r="FQB59" s="40"/>
      <c r="FQC59" s="40"/>
      <c r="FQD59" s="40"/>
      <c r="FQE59" s="40"/>
      <c r="FQF59" s="40"/>
      <c r="FQG59" s="40"/>
      <c r="FQH59" s="40"/>
      <c r="FQI59" s="40"/>
      <c r="FQJ59" s="40"/>
      <c r="FQK59" s="40"/>
      <c r="FQL59" s="40"/>
      <c r="FQM59" s="40"/>
      <c r="FQN59" s="40"/>
      <c r="FQO59" s="40"/>
      <c r="FQP59" s="40"/>
      <c r="FQQ59" s="40"/>
      <c r="FQR59" s="40"/>
      <c r="FQS59" s="40"/>
      <c r="FQT59" s="40"/>
      <c r="FQU59" s="40"/>
      <c r="FQV59" s="40"/>
      <c r="FQW59" s="40"/>
      <c r="FQX59" s="40"/>
      <c r="FQY59" s="40"/>
      <c r="FQZ59" s="40"/>
      <c r="FRA59" s="40"/>
      <c r="FRB59" s="40"/>
      <c r="FRC59" s="40"/>
      <c r="FRD59" s="40"/>
      <c r="FRE59" s="40"/>
      <c r="FRF59" s="40"/>
      <c r="FRG59" s="40"/>
      <c r="FRH59" s="40"/>
      <c r="FRI59" s="40"/>
      <c r="FRJ59" s="40"/>
      <c r="FRK59" s="40"/>
      <c r="FRL59" s="40"/>
      <c r="FRM59" s="40"/>
      <c r="FRN59" s="40"/>
      <c r="FRO59" s="40"/>
      <c r="FRP59" s="40"/>
      <c r="FRQ59" s="40"/>
      <c r="FRR59" s="40"/>
      <c r="FRS59" s="40"/>
      <c r="FRT59" s="40"/>
      <c r="FRU59" s="40"/>
      <c r="FRV59" s="40"/>
      <c r="FRW59" s="40"/>
      <c r="FRX59" s="40"/>
      <c r="FRY59" s="40"/>
      <c r="FRZ59" s="40"/>
      <c r="FSA59" s="40"/>
      <c r="FSB59" s="40"/>
      <c r="FSC59" s="40"/>
      <c r="FSD59" s="40"/>
      <c r="FSE59" s="40"/>
      <c r="FSF59" s="40"/>
      <c r="FSG59" s="40"/>
      <c r="FSH59" s="40"/>
      <c r="FSI59" s="40"/>
      <c r="FSJ59" s="40"/>
      <c r="FSK59" s="40"/>
      <c r="FSL59" s="40"/>
      <c r="FSM59" s="40"/>
      <c r="FSN59" s="40"/>
      <c r="FSO59" s="40"/>
      <c r="FSP59" s="40"/>
      <c r="FSQ59" s="40"/>
      <c r="FSR59" s="40"/>
      <c r="FSS59" s="40"/>
      <c r="FST59" s="40"/>
      <c r="FSU59" s="40"/>
      <c r="FSV59" s="40"/>
      <c r="FSW59" s="40"/>
      <c r="FSX59" s="40"/>
      <c r="FSY59" s="40"/>
      <c r="FSZ59" s="40"/>
      <c r="FTA59" s="40"/>
      <c r="FTB59" s="40"/>
      <c r="FTC59" s="40"/>
      <c r="FTD59" s="40"/>
      <c r="FTE59" s="40"/>
      <c r="FTF59" s="40"/>
      <c r="FTG59" s="40"/>
      <c r="FTH59" s="40"/>
      <c r="FTI59" s="40"/>
      <c r="FTJ59" s="40"/>
      <c r="FTK59" s="40"/>
      <c r="FTL59" s="40"/>
      <c r="FTM59" s="40"/>
      <c r="FTN59" s="40"/>
      <c r="FTO59" s="40"/>
      <c r="FTP59" s="40"/>
      <c r="FTQ59" s="40"/>
      <c r="FTR59" s="40"/>
      <c r="FTS59" s="40"/>
      <c r="FTT59" s="40"/>
      <c r="FTU59" s="40"/>
      <c r="FTV59" s="40"/>
      <c r="FTW59" s="40"/>
      <c r="FTX59" s="40"/>
      <c r="FTY59" s="40"/>
      <c r="FTZ59" s="40"/>
      <c r="FUA59" s="40"/>
      <c r="FUB59" s="40"/>
      <c r="FUC59" s="40"/>
      <c r="FUD59" s="40"/>
      <c r="FUE59" s="40"/>
      <c r="FUF59" s="40"/>
      <c r="FUG59" s="40"/>
      <c r="FUH59" s="40"/>
      <c r="FUI59" s="40"/>
      <c r="FUJ59" s="40"/>
      <c r="FUK59" s="40"/>
      <c r="FUL59" s="40"/>
      <c r="FUM59" s="40"/>
      <c r="FUN59" s="40"/>
      <c r="FUO59" s="40"/>
      <c r="FUP59" s="40"/>
      <c r="FUQ59" s="40"/>
      <c r="FUR59" s="40"/>
      <c r="FUS59" s="40"/>
      <c r="FUT59" s="40"/>
      <c r="FUU59" s="40"/>
      <c r="FUV59" s="40"/>
      <c r="FUW59" s="40"/>
      <c r="FUX59" s="40"/>
      <c r="FUY59" s="40"/>
      <c r="FUZ59" s="40"/>
      <c r="FVA59" s="40"/>
      <c r="FVB59" s="40"/>
      <c r="FVC59" s="40"/>
      <c r="FVD59" s="40"/>
      <c r="FVE59" s="40"/>
      <c r="FVF59" s="40"/>
      <c r="FVG59" s="40"/>
      <c r="FVH59" s="40"/>
      <c r="FVI59" s="40"/>
      <c r="FVJ59" s="40"/>
      <c r="FVK59" s="40"/>
      <c r="FVL59" s="40"/>
      <c r="FVM59" s="40"/>
      <c r="FVN59" s="40"/>
      <c r="FVO59" s="40"/>
      <c r="FVP59" s="40"/>
      <c r="FVQ59" s="40"/>
      <c r="FVR59" s="40"/>
      <c r="FVS59" s="40"/>
      <c r="FVT59" s="40"/>
      <c r="FVU59" s="40"/>
      <c r="FVV59" s="40"/>
      <c r="FVW59" s="40"/>
      <c r="FVX59" s="40"/>
      <c r="FVY59" s="40"/>
      <c r="FVZ59" s="40"/>
      <c r="FWA59" s="40"/>
      <c r="FWB59" s="40"/>
      <c r="FWC59" s="40"/>
      <c r="FWD59" s="40"/>
      <c r="FWE59" s="40"/>
      <c r="FWF59" s="40"/>
      <c r="FWG59" s="40"/>
      <c r="FWH59" s="40"/>
      <c r="FWI59" s="40"/>
      <c r="FWJ59" s="40"/>
      <c r="FWK59" s="40"/>
      <c r="FWL59" s="40"/>
      <c r="FWM59" s="40"/>
      <c r="FWN59" s="40"/>
      <c r="FWO59" s="40"/>
      <c r="FWP59" s="40"/>
      <c r="FWQ59" s="40"/>
      <c r="FWR59" s="40"/>
      <c r="FWS59" s="40"/>
      <c r="FWT59" s="40"/>
      <c r="FWU59" s="40"/>
      <c r="FWV59" s="40"/>
      <c r="FWW59" s="40"/>
      <c r="FWX59" s="40"/>
      <c r="FWY59" s="40"/>
      <c r="FWZ59" s="40"/>
      <c r="FXA59" s="40"/>
      <c r="FXB59" s="40"/>
      <c r="FXC59" s="40"/>
      <c r="FXD59" s="40"/>
      <c r="FXE59" s="40"/>
      <c r="FXF59" s="40"/>
      <c r="FXG59" s="40"/>
      <c r="FXH59" s="40"/>
      <c r="FXI59" s="40"/>
      <c r="FXJ59" s="40"/>
      <c r="FXK59" s="40"/>
      <c r="FXL59" s="40"/>
      <c r="FXM59" s="40"/>
      <c r="FXN59" s="40"/>
      <c r="FXO59" s="40"/>
      <c r="FXP59" s="40"/>
      <c r="FXQ59" s="40"/>
      <c r="FXR59" s="40"/>
      <c r="FXS59" s="40"/>
      <c r="FXT59" s="40"/>
      <c r="FXU59" s="40"/>
      <c r="FXV59" s="40"/>
      <c r="FXW59" s="40"/>
      <c r="FXX59" s="40"/>
      <c r="FXY59" s="40"/>
      <c r="FXZ59" s="40"/>
      <c r="FYA59" s="40"/>
      <c r="FYB59" s="40"/>
      <c r="FYC59" s="40"/>
      <c r="FYD59" s="40"/>
      <c r="FYE59" s="40"/>
      <c r="FYF59" s="40"/>
      <c r="FYG59" s="40"/>
      <c r="FYH59" s="40"/>
      <c r="FYI59" s="40"/>
      <c r="FYJ59" s="40"/>
      <c r="FYK59" s="40"/>
      <c r="FYL59" s="40"/>
      <c r="FYM59" s="40"/>
      <c r="FYN59" s="40"/>
      <c r="FYO59" s="40"/>
      <c r="FYP59" s="40"/>
      <c r="FYQ59" s="40"/>
      <c r="FYR59" s="40"/>
      <c r="FYS59" s="40"/>
      <c r="FYT59" s="40"/>
      <c r="FYU59" s="40"/>
      <c r="FYV59" s="40"/>
      <c r="FYW59" s="40"/>
      <c r="FYX59" s="40"/>
      <c r="FYY59" s="40"/>
      <c r="FYZ59" s="40"/>
      <c r="FZA59" s="40"/>
      <c r="FZB59" s="40"/>
      <c r="FZC59" s="40"/>
      <c r="FZD59" s="40"/>
      <c r="FZE59" s="40"/>
      <c r="FZF59" s="40"/>
      <c r="FZG59" s="40"/>
      <c r="FZH59" s="40"/>
      <c r="FZI59" s="40"/>
      <c r="FZJ59" s="40"/>
      <c r="FZK59" s="40"/>
      <c r="FZL59" s="40"/>
      <c r="FZM59" s="40"/>
      <c r="FZN59" s="40"/>
      <c r="FZO59" s="40"/>
      <c r="FZP59" s="40"/>
      <c r="FZQ59" s="40"/>
      <c r="FZR59" s="40"/>
      <c r="FZS59" s="40"/>
      <c r="FZT59" s="40"/>
      <c r="FZU59" s="40"/>
      <c r="FZV59" s="40"/>
      <c r="FZW59" s="40"/>
      <c r="FZX59" s="40"/>
      <c r="FZY59" s="40"/>
      <c r="FZZ59" s="40"/>
      <c r="GAA59" s="40"/>
      <c r="GAB59" s="40"/>
      <c r="GAC59" s="40"/>
      <c r="GAD59" s="40"/>
      <c r="GAE59" s="40"/>
      <c r="GAF59" s="40"/>
      <c r="GAG59" s="40"/>
      <c r="GAH59" s="40"/>
      <c r="GAI59" s="40"/>
      <c r="GAJ59" s="40"/>
      <c r="GAK59" s="40"/>
      <c r="GAL59" s="40"/>
      <c r="GAM59" s="40"/>
      <c r="GAN59" s="40"/>
      <c r="GAO59" s="40"/>
      <c r="GAP59" s="40"/>
      <c r="GAQ59" s="40"/>
      <c r="GAR59" s="40"/>
      <c r="GAS59" s="40"/>
      <c r="GAT59" s="40"/>
      <c r="GAU59" s="40"/>
      <c r="GAV59" s="40"/>
      <c r="GAW59" s="40"/>
      <c r="GAX59" s="40"/>
      <c r="GAY59" s="40"/>
      <c r="GAZ59" s="40"/>
      <c r="GBA59" s="40"/>
      <c r="GBB59" s="40"/>
      <c r="GBC59" s="40"/>
      <c r="GBD59" s="40"/>
      <c r="GBE59" s="40"/>
      <c r="GBF59" s="40"/>
      <c r="GBG59" s="40"/>
      <c r="GBH59" s="40"/>
      <c r="GBI59" s="40"/>
      <c r="GBJ59" s="40"/>
      <c r="GBK59" s="40"/>
      <c r="GBL59" s="40"/>
      <c r="GBM59" s="40"/>
      <c r="GBN59" s="40"/>
      <c r="GBO59" s="40"/>
      <c r="GBP59" s="40"/>
      <c r="GBQ59" s="40"/>
      <c r="GBR59" s="40"/>
      <c r="GBS59" s="40"/>
      <c r="GBT59" s="40"/>
      <c r="GBU59" s="40"/>
      <c r="GBV59" s="40"/>
      <c r="GBW59" s="40"/>
      <c r="GBX59" s="40"/>
      <c r="GBY59" s="40"/>
      <c r="GBZ59" s="40"/>
      <c r="GCA59" s="40"/>
      <c r="GCB59" s="40"/>
      <c r="GCC59" s="40"/>
      <c r="GCD59" s="40"/>
      <c r="GCE59" s="40"/>
      <c r="GCF59" s="40"/>
      <c r="GCG59" s="40"/>
      <c r="GCH59" s="40"/>
      <c r="GCI59" s="40"/>
      <c r="GCJ59" s="40"/>
      <c r="GCK59" s="40"/>
      <c r="GCL59" s="40"/>
      <c r="GCM59" s="40"/>
      <c r="GCN59" s="40"/>
      <c r="GCO59" s="40"/>
      <c r="GCP59" s="40"/>
      <c r="GCQ59" s="40"/>
      <c r="GCR59" s="40"/>
      <c r="GCS59" s="40"/>
      <c r="GCT59" s="40"/>
      <c r="GCU59" s="40"/>
      <c r="GCV59" s="40"/>
      <c r="GCW59" s="40"/>
      <c r="GCX59" s="40"/>
      <c r="GCY59" s="40"/>
      <c r="GCZ59" s="40"/>
      <c r="GDA59" s="40"/>
      <c r="GDB59" s="40"/>
      <c r="GDC59" s="40"/>
      <c r="GDD59" s="40"/>
      <c r="GDE59" s="40"/>
      <c r="GDF59" s="40"/>
      <c r="GDG59" s="40"/>
      <c r="GDH59" s="40"/>
      <c r="GDI59" s="40"/>
      <c r="GDJ59" s="40"/>
      <c r="GDK59" s="40"/>
      <c r="GDL59" s="40"/>
      <c r="GDM59" s="40"/>
      <c r="GDN59" s="40"/>
      <c r="GDO59" s="40"/>
      <c r="GDP59" s="40"/>
      <c r="GDQ59" s="40"/>
      <c r="GDR59" s="40"/>
      <c r="GDS59" s="40"/>
      <c r="GDT59" s="40"/>
      <c r="GDU59" s="40"/>
      <c r="GDV59" s="40"/>
      <c r="GDW59" s="40"/>
      <c r="GDX59" s="40"/>
      <c r="GDY59" s="40"/>
      <c r="GDZ59" s="40"/>
      <c r="GEA59" s="40"/>
      <c r="GEB59" s="40"/>
      <c r="GEC59" s="40"/>
      <c r="GED59" s="40"/>
      <c r="GEE59" s="40"/>
      <c r="GEF59" s="40"/>
      <c r="GEG59" s="40"/>
      <c r="GEH59" s="40"/>
      <c r="GEI59" s="40"/>
      <c r="GEJ59" s="40"/>
      <c r="GEK59" s="40"/>
      <c r="GEL59" s="40"/>
      <c r="GEM59" s="40"/>
      <c r="GEN59" s="40"/>
      <c r="GEO59" s="40"/>
      <c r="GEP59" s="40"/>
      <c r="GEQ59" s="40"/>
      <c r="GER59" s="40"/>
      <c r="GES59" s="40"/>
      <c r="GET59" s="40"/>
      <c r="GEU59" s="40"/>
      <c r="GEV59" s="40"/>
      <c r="GEW59" s="40"/>
      <c r="GEX59" s="40"/>
      <c r="GEY59" s="40"/>
      <c r="GEZ59" s="40"/>
      <c r="GFA59" s="40"/>
      <c r="GFB59" s="40"/>
      <c r="GFC59" s="40"/>
      <c r="GFD59" s="40"/>
      <c r="GFE59" s="40"/>
      <c r="GFF59" s="40"/>
      <c r="GFG59" s="40"/>
      <c r="GFH59" s="40"/>
      <c r="GFI59" s="40"/>
      <c r="GFJ59" s="40"/>
      <c r="GFK59" s="40"/>
      <c r="GFL59" s="40"/>
      <c r="GFM59" s="40"/>
      <c r="GFN59" s="40"/>
      <c r="GFO59" s="40"/>
      <c r="GFP59" s="40"/>
      <c r="GFQ59" s="40"/>
      <c r="GFR59" s="40"/>
      <c r="GFS59" s="40"/>
      <c r="GFT59" s="40"/>
      <c r="GFU59" s="40"/>
      <c r="GFV59" s="40"/>
      <c r="GFW59" s="40"/>
      <c r="GFX59" s="40"/>
      <c r="GFY59" s="40"/>
      <c r="GFZ59" s="40"/>
      <c r="GGA59" s="40"/>
      <c r="GGB59" s="40"/>
      <c r="GGC59" s="40"/>
      <c r="GGD59" s="40"/>
      <c r="GGE59" s="40"/>
      <c r="GGF59" s="40"/>
      <c r="GGG59" s="40"/>
      <c r="GGH59" s="40"/>
      <c r="GGI59" s="40"/>
      <c r="GGJ59" s="40"/>
      <c r="GGK59" s="40"/>
      <c r="GGL59" s="40"/>
      <c r="GGM59" s="40"/>
      <c r="GGN59" s="40"/>
      <c r="GGO59" s="40"/>
      <c r="GGP59" s="40"/>
      <c r="GGQ59" s="40"/>
      <c r="GGR59" s="40"/>
      <c r="GGS59" s="40"/>
      <c r="GGT59" s="40"/>
      <c r="GGU59" s="40"/>
      <c r="GGV59" s="40"/>
      <c r="GGW59" s="40"/>
      <c r="GGX59" s="40"/>
      <c r="GGY59" s="40"/>
      <c r="GGZ59" s="40"/>
      <c r="GHA59" s="40"/>
      <c r="GHB59" s="40"/>
      <c r="GHC59" s="40"/>
      <c r="GHD59" s="40"/>
      <c r="GHE59" s="40"/>
      <c r="GHF59" s="40"/>
      <c r="GHG59" s="40"/>
      <c r="GHH59" s="40"/>
      <c r="GHI59" s="40"/>
      <c r="GHJ59" s="40"/>
      <c r="GHK59" s="40"/>
      <c r="GHL59" s="40"/>
      <c r="GHM59" s="40"/>
      <c r="GHN59" s="40"/>
      <c r="GHO59" s="40"/>
      <c r="GHP59" s="40"/>
      <c r="GHQ59" s="40"/>
      <c r="GHR59" s="40"/>
      <c r="GHS59" s="40"/>
      <c r="GHT59" s="40"/>
      <c r="GHU59" s="40"/>
      <c r="GHV59" s="40"/>
      <c r="GHW59" s="40"/>
      <c r="GHX59" s="40"/>
      <c r="GHY59" s="40"/>
      <c r="GHZ59" s="40"/>
      <c r="GIA59" s="40"/>
      <c r="GIB59" s="40"/>
      <c r="GIC59" s="40"/>
      <c r="GID59" s="40"/>
      <c r="GIE59" s="40"/>
      <c r="GIF59" s="40"/>
      <c r="GIG59" s="40"/>
      <c r="GIH59" s="40"/>
      <c r="GII59" s="40"/>
      <c r="GIJ59" s="40"/>
      <c r="GIK59" s="40"/>
      <c r="GIL59" s="40"/>
      <c r="GIM59" s="40"/>
      <c r="GIN59" s="40"/>
      <c r="GIO59" s="40"/>
      <c r="GIP59" s="40"/>
      <c r="GIQ59" s="40"/>
      <c r="GIR59" s="40"/>
      <c r="GIS59" s="40"/>
      <c r="GIT59" s="40"/>
      <c r="GIU59" s="40"/>
      <c r="GIV59" s="40"/>
      <c r="GIW59" s="40"/>
      <c r="GIX59" s="40"/>
      <c r="GIY59" s="40"/>
      <c r="GIZ59" s="40"/>
      <c r="GJA59" s="40"/>
      <c r="GJB59" s="40"/>
      <c r="GJC59" s="40"/>
      <c r="GJD59" s="40"/>
      <c r="GJE59" s="40"/>
      <c r="GJF59" s="40"/>
      <c r="GJG59" s="40"/>
      <c r="GJH59" s="40"/>
      <c r="GJI59" s="40"/>
      <c r="GJJ59" s="40"/>
      <c r="GJK59" s="40"/>
      <c r="GJL59" s="40"/>
      <c r="GJM59" s="40"/>
      <c r="GJN59" s="40"/>
      <c r="GJO59" s="40"/>
      <c r="GJP59" s="40"/>
      <c r="GJQ59" s="40"/>
      <c r="GJR59" s="40"/>
      <c r="GJS59" s="40"/>
      <c r="GJT59" s="40"/>
      <c r="GJU59" s="40"/>
      <c r="GJV59" s="40"/>
      <c r="GJW59" s="40"/>
      <c r="GJX59" s="40"/>
      <c r="GJY59" s="40"/>
      <c r="GJZ59" s="40"/>
      <c r="GKA59" s="40"/>
      <c r="GKB59" s="40"/>
      <c r="GKC59" s="40"/>
      <c r="GKD59" s="40"/>
      <c r="GKE59" s="40"/>
      <c r="GKF59" s="40"/>
      <c r="GKG59" s="40"/>
      <c r="GKH59" s="40"/>
      <c r="GKI59" s="40"/>
      <c r="GKJ59" s="40"/>
      <c r="GKK59" s="40"/>
      <c r="GKL59" s="40"/>
      <c r="GKM59" s="40"/>
      <c r="GKN59" s="40"/>
      <c r="GKO59" s="40"/>
      <c r="GKP59" s="40"/>
      <c r="GKQ59" s="40"/>
      <c r="GKR59" s="40"/>
      <c r="GKS59" s="40"/>
      <c r="GKT59" s="40"/>
      <c r="GKU59" s="40"/>
      <c r="GKV59" s="40"/>
      <c r="GKW59" s="40"/>
      <c r="GKX59" s="40"/>
      <c r="GKY59" s="40"/>
      <c r="GKZ59" s="40"/>
      <c r="GLA59" s="40"/>
      <c r="GLB59" s="40"/>
      <c r="GLC59" s="40"/>
      <c r="GLD59" s="40"/>
      <c r="GLE59" s="40"/>
      <c r="GLF59" s="40"/>
      <c r="GLG59" s="40"/>
      <c r="GLH59" s="40"/>
      <c r="GLI59" s="40"/>
      <c r="GLJ59" s="40"/>
      <c r="GLK59" s="40"/>
      <c r="GLL59" s="40"/>
      <c r="GLM59" s="40"/>
      <c r="GLN59" s="40"/>
      <c r="GLO59" s="40"/>
      <c r="GLP59" s="40"/>
      <c r="GLQ59" s="40"/>
      <c r="GLR59" s="40"/>
      <c r="GLS59" s="40"/>
      <c r="GLT59" s="40"/>
      <c r="GLU59" s="40"/>
      <c r="GLV59" s="40"/>
      <c r="GLW59" s="40"/>
      <c r="GLX59" s="40"/>
      <c r="GLY59" s="40"/>
      <c r="GLZ59" s="40"/>
      <c r="GMA59" s="40"/>
      <c r="GMB59" s="40"/>
      <c r="GMC59" s="40"/>
      <c r="GMD59" s="40"/>
      <c r="GME59" s="40"/>
      <c r="GMF59" s="40"/>
      <c r="GMG59" s="40"/>
      <c r="GMH59" s="40"/>
      <c r="GMI59" s="40"/>
      <c r="GMJ59" s="40"/>
      <c r="GMK59" s="40"/>
      <c r="GML59" s="40"/>
      <c r="GMM59" s="40"/>
      <c r="GMN59" s="40"/>
      <c r="GMO59" s="40"/>
      <c r="GMP59" s="40"/>
      <c r="GMQ59" s="40"/>
      <c r="GMR59" s="40"/>
      <c r="GMS59" s="40"/>
      <c r="GMT59" s="40"/>
      <c r="GMU59" s="40"/>
      <c r="GMV59" s="40"/>
      <c r="GMW59" s="40"/>
      <c r="GMX59" s="40"/>
      <c r="GMY59" s="40"/>
      <c r="GMZ59" s="40"/>
      <c r="GNA59" s="40"/>
      <c r="GNB59" s="40"/>
      <c r="GNC59" s="40"/>
      <c r="GND59" s="40"/>
      <c r="GNE59" s="40"/>
      <c r="GNF59" s="40"/>
      <c r="GNG59" s="40"/>
      <c r="GNH59" s="40"/>
      <c r="GNI59" s="40"/>
      <c r="GNJ59" s="40"/>
      <c r="GNK59" s="40"/>
      <c r="GNL59" s="40"/>
      <c r="GNM59" s="40"/>
      <c r="GNN59" s="40"/>
      <c r="GNO59" s="40"/>
      <c r="GNP59" s="40"/>
      <c r="GNQ59" s="40"/>
      <c r="GNR59" s="40"/>
      <c r="GNS59" s="40"/>
      <c r="GNT59" s="40"/>
      <c r="GNU59" s="40"/>
      <c r="GNV59" s="40"/>
      <c r="GNW59" s="40"/>
      <c r="GNX59" s="40"/>
      <c r="GNY59" s="40"/>
      <c r="GNZ59" s="40"/>
      <c r="GOA59" s="40"/>
      <c r="GOB59" s="40"/>
      <c r="GOC59" s="40"/>
      <c r="GOD59" s="40"/>
      <c r="GOE59" s="40"/>
      <c r="GOF59" s="40"/>
      <c r="GOG59" s="40"/>
      <c r="GOH59" s="40"/>
      <c r="GOI59" s="40"/>
      <c r="GOJ59" s="40"/>
      <c r="GOK59" s="40"/>
      <c r="GOL59" s="40"/>
      <c r="GOM59" s="40"/>
      <c r="GON59" s="40"/>
      <c r="GOO59" s="40"/>
      <c r="GOP59" s="40"/>
      <c r="GOQ59" s="40"/>
      <c r="GOR59" s="40"/>
      <c r="GOS59" s="40"/>
      <c r="GOT59" s="40"/>
      <c r="GOU59" s="40"/>
      <c r="GOV59" s="40"/>
      <c r="GOW59" s="40"/>
      <c r="GOX59" s="40"/>
      <c r="GOY59" s="40"/>
      <c r="GOZ59" s="40"/>
      <c r="GPA59" s="40"/>
      <c r="GPB59" s="40"/>
      <c r="GPC59" s="40"/>
      <c r="GPD59" s="40"/>
      <c r="GPE59" s="40"/>
      <c r="GPF59" s="40"/>
      <c r="GPG59" s="40"/>
      <c r="GPH59" s="40"/>
      <c r="GPI59" s="40"/>
      <c r="GPJ59" s="40"/>
      <c r="GPK59" s="40"/>
      <c r="GPL59" s="40"/>
      <c r="GPM59" s="40"/>
      <c r="GPN59" s="40"/>
      <c r="GPO59" s="40"/>
      <c r="GPP59" s="40"/>
      <c r="GPQ59" s="40"/>
      <c r="GPR59" s="40"/>
      <c r="GPS59" s="40"/>
      <c r="GPT59" s="40"/>
      <c r="GPU59" s="40"/>
      <c r="GPV59" s="40"/>
      <c r="GPW59" s="40"/>
      <c r="GPX59" s="40"/>
      <c r="GPY59" s="40"/>
      <c r="GPZ59" s="40"/>
      <c r="GQA59" s="40"/>
      <c r="GQB59" s="40"/>
      <c r="GQC59" s="40"/>
      <c r="GQD59" s="40"/>
      <c r="GQE59" s="40"/>
      <c r="GQF59" s="40"/>
      <c r="GQG59" s="40"/>
      <c r="GQH59" s="40"/>
      <c r="GQI59" s="40"/>
      <c r="GQJ59" s="40"/>
      <c r="GQK59" s="40"/>
      <c r="GQL59" s="40"/>
      <c r="GQM59" s="40"/>
      <c r="GQN59" s="40"/>
      <c r="GQO59" s="40"/>
      <c r="GQP59" s="40"/>
      <c r="GQQ59" s="40"/>
      <c r="GQR59" s="40"/>
      <c r="GQS59" s="40"/>
      <c r="GQT59" s="40"/>
      <c r="GQU59" s="40"/>
      <c r="GQV59" s="40"/>
      <c r="GQW59" s="40"/>
      <c r="GQX59" s="40"/>
      <c r="GQY59" s="40"/>
      <c r="GQZ59" s="40"/>
      <c r="GRA59" s="40"/>
      <c r="GRB59" s="40"/>
      <c r="GRC59" s="40"/>
      <c r="GRD59" s="40"/>
      <c r="GRE59" s="40"/>
      <c r="GRF59" s="40"/>
      <c r="GRG59" s="40"/>
      <c r="GRH59" s="40"/>
      <c r="GRI59" s="40"/>
      <c r="GRJ59" s="40"/>
      <c r="GRK59" s="40"/>
      <c r="GRL59" s="40"/>
      <c r="GRM59" s="40"/>
      <c r="GRN59" s="40"/>
      <c r="GRO59" s="40"/>
      <c r="GRP59" s="40"/>
      <c r="GRQ59" s="40"/>
      <c r="GRR59" s="40"/>
      <c r="GRS59" s="40"/>
      <c r="GRT59" s="40"/>
      <c r="GRU59" s="40"/>
      <c r="GRV59" s="40"/>
      <c r="GRW59" s="40"/>
      <c r="GRX59" s="40"/>
      <c r="GRY59" s="40"/>
      <c r="GRZ59" s="40"/>
      <c r="GSA59" s="40"/>
      <c r="GSB59" s="40"/>
      <c r="GSC59" s="40"/>
      <c r="GSD59" s="40"/>
      <c r="GSE59" s="40"/>
      <c r="GSF59" s="40"/>
      <c r="GSG59" s="40"/>
      <c r="GSH59" s="40"/>
      <c r="GSI59" s="40"/>
      <c r="GSJ59" s="40"/>
      <c r="GSK59" s="40"/>
      <c r="GSL59" s="40"/>
      <c r="GSM59" s="40"/>
      <c r="GSN59" s="40"/>
      <c r="GSO59" s="40"/>
      <c r="GSP59" s="40"/>
      <c r="GSQ59" s="40"/>
      <c r="GSR59" s="40"/>
      <c r="GSS59" s="40"/>
      <c r="GST59" s="40"/>
      <c r="GSU59" s="40"/>
      <c r="GSV59" s="40"/>
      <c r="GSW59" s="40"/>
      <c r="GSX59" s="40"/>
      <c r="GSY59" s="40"/>
      <c r="GSZ59" s="40"/>
      <c r="GTA59" s="40"/>
      <c r="GTB59" s="40"/>
      <c r="GTC59" s="40"/>
      <c r="GTD59" s="40"/>
      <c r="GTE59" s="40"/>
      <c r="GTF59" s="40"/>
      <c r="GTG59" s="40"/>
      <c r="GTH59" s="40"/>
      <c r="GTI59" s="40"/>
      <c r="GTJ59" s="40"/>
      <c r="GTK59" s="40"/>
      <c r="GTL59" s="40"/>
      <c r="GTM59" s="40"/>
      <c r="GTN59" s="40"/>
      <c r="GTO59" s="40"/>
      <c r="GTP59" s="40"/>
      <c r="GTQ59" s="40"/>
      <c r="GTR59" s="40"/>
      <c r="GTS59" s="40"/>
      <c r="GTT59" s="40"/>
      <c r="GTU59" s="40"/>
      <c r="GTV59" s="40"/>
      <c r="GTW59" s="40"/>
      <c r="GTX59" s="40"/>
      <c r="GTY59" s="40"/>
      <c r="GTZ59" s="40"/>
      <c r="GUA59" s="40"/>
      <c r="GUB59" s="40"/>
      <c r="GUC59" s="40"/>
      <c r="GUD59" s="40"/>
      <c r="GUE59" s="40"/>
      <c r="GUF59" s="40"/>
      <c r="GUG59" s="40"/>
      <c r="GUH59" s="40"/>
      <c r="GUI59" s="40"/>
      <c r="GUJ59" s="40"/>
      <c r="GUK59" s="40"/>
      <c r="GUL59" s="40"/>
      <c r="GUM59" s="40"/>
      <c r="GUN59" s="40"/>
      <c r="GUO59" s="40"/>
      <c r="GUP59" s="40"/>
      <c r="GUQ59" s="40"/>
      <c r="GUR59" s="40"/>
      <c r="GUS59" s="40"/>
      <c r="GUT59" s="40"/>
      <c r="GUU59" s="40"/>
      <c r="GUV59" s="40"/>
      <c r="GUW59" s="40"/>
      <c r="GUX59" s="40"/>
      <c r="GUY59" s="40"/>
      <c r="GUZ59" s="40"/>
      <c r="GVA59" s="40"/>
      <c r="GVB59" s="40"/>
      <c r="GVC59" s="40"/>
      <c r="GVD59" s="40"/>
      <c r="GVE59" s="40"/>
      <c r="GVF59" s="40"/>
      <c r="GVG59" s="40"/>
      <c r="GVH59" s="40"/>
      <c r="GVI59" s="40"/>
      <c r="GVJ59" s="40"/>
      <c r="GVK59" s="40"/>
      <c r="GVL59" s="40"/>
      <c r="GVM59" s="40"/>
      <c r="GVN59" s="40"/>
      <c r="GVO59" s="40"/>
      <c r="GVP59" s="40"/>
      <c r="GVQ59" s="40"/>
      <c r="GVR59" s="40"/>
      <c r="GVS59" s="40"/>
      <c r="GVT59" s="40"/>
      <c r="GVU59" s="40"/>
      <c r="GVV59" s="40"/>
      <c r="GVW59" s="40"/>
      <c r="GVX59" s="40"/>
      <c r="GVY59" s="40"/>
      <c r="GVZ59" s="40"/>
      <c r="GWA59" s="40"/>
      <c r="GWB59" s="40"/>
      <c r="GWC59" s="40"/>
      <c r="GWD59" s="40"/>
      <c r="GWE59" s="40"/>
      <c r="GWF59" s="40"/>
      <c r="GWG59" s="40"/>
      <c r="GWH59" s="40"/>
      <c r="GWI59" s="40"/>
      <c r="GWJ59" s="40"/>
      <c r="GWK59" s="40"/>
      <c r="GWL59" s="40"/>
      <c r="GWM59" s="40"/>
      <c r="GWN59" s="40"/>
      <c r="GWO59" s="40"/>
      <c r="GWP59" s="40"/>
      <c r="GWQ59" s="40"/>
      <c r="GWR59" s="40"/>
      <c r="GWS59" s="40"/>
      <c r="GWT59" s="40"/>
      <c r="GWU59" s="40"/>
      <c r="GWV59" s="40"/>
      <c r="GWW59" s="40"/>
      <c r="GWX59" s="40"/>
      <c r="GWY59" s="40"/>
      <c r="GWZ59" s="40"/>
      <c r="GXA59" s="40"/>
      <c r="GXB59" s="40"/>
      <c r="GXC59" s="40"/>
      <c r="GXD59" s="40"/>
      <c r="GXE59" s="40"/>
      <c r="GXF59" s="40"/>
      <c r="GXG59" s="40"/>
      <c r="GXH59" s="40"/>
      <c r="GXI59" s="40"/>
      <c r="GXJ59" s="40"/>
      <c r="GXK59" s="40"/>
      <c r="GXL59" s="40"/>
      <c r="GXM59" s="40"/>
      <c r="GXN59" s="40"/>
      <c r="GXO59" s="40"/>
      <c r="GXP59" s="40"/>
      <c r="GXQ59" s="40"/>
      <c r="GXR59" s="40"/>
      <c r="GXS59" s="40"/>
      <c r="GXT59" s="40"/>
      <c r="GXU59" s="40"/>
      <c r="GXV59" s="40"/>
      <c r="GXW59" s="40"/>
      <c r="GXX59" s="40"/>
      <c r="GXY59" s="40"/>
      <c r="GXZ59" s="40"/>
      <c r="GYA59" s="40"/>
      <c r="GYB59" s="40"/>
      <c r="GYC59" s="40"/>
      <c r="GYD59" s="40"/>
      <c r="GYE59" s="40"/>
      <c r="GYF59" s="40"/>
      <c r="GYG59" s="40"/>
      <c r="GYH59" s="40"/>
      <c r="GYI59" s="40"/>
      <c r="GYJ59" s="40"/>
      <c r="GYK59" s="40"/>
      <c r="GYL59" s="40"/>
      <c r="GYM59" s="40"/>
      <c r="GYN59" s="40"/>
      <c r="GYO59" s="40"/>
      <c r="GYP59" s="40"/>
      <c r="GYQ59" s="40"/>
      <c r="GYR59" s="40"/>
      <c r="GYS59" s="40"/>
      <c r="GYT59" s="40"/>
      <c r="GYU59" s="40"/>
      <c r="GYV59" s="40"/>
      <c r="GYW59" s="40"/>
      <c r="GYX59" s="40"/>
      <c r="GYY59" s="40"/>
      <c r="GYZ59" s="40"/>
      <c r="GZA59" s="40"/>
      <c r="GZB59" s="40"/>
      <c r="GZC59" s="40"/>
      <c r="GZD59" s="40"/>
      <c r="GZE59" s="40"/>
      <c r="GZF59" s="40"/>
      <c r="GZG59" s="40"/>
      <c r="GZH59" s="40"/>
      <c r="GZI59" s="40"/>
      <c r="GZJ59" s="40"/>
      <c r="GZK59" s="40"/>
      <c r="GZL59" s="40"/>
      <c r="GZM59" s="40"/>
      <c r="GZN59" s="40"/>
      <c r="GZO59" s="40"/>
      <c r="GZP59" s="40"/>
      <c r="GZQ59" s="40"/>
      <c r="GZR59" s="40"/>
      <c r="GZS59" s="40"/>
      <c r="GZT59" s="40"/>
      <c r="GZU59" s="40"/>
      <c r="GZV59" s="40"/>
      <c r="GZW59" s="40"/>
      <c r="GZX59" s="40"/>
      <c r="GZY59" s="40"/>
      <c r="GZZ59" s="40"/>
      <c r="HAA59" s="40"/>
      <c r="HAB59" s="40"/>
      <c r="HAC59" s="40"/>
      <c r="HAD59" s="40"/>
      <c r="HAE59" s="40"/>
      <c r="HAF59" s="40"/>
      <c r="HAG59" s="40"/>
      <c r="HAH59" s="40"/>
      <c r="HAI59" s="40"/>
      <c r="HAJ59" s="40"/>
      <c r="HAK59" s="40"/>
      <c r="HAL59" s="40"/>
      <c r="HAM59" s="40"/>
      <c r="HAN59" s="40"/>
      <c r="HAO59" s="40"/>
      <c r="HAP59" s="40"/>
      <c r="HAQ59" s="40"/>
      <c r="HAR59" s="40"/>
      <c r="HAS59" s="40"/>
      <c r="HAT59" s="40"/>
      <c r="HAU59" s="40"/>
      <c r="HAV59" s="40"/>
      <c r="HAW59" s="40"/>
      <c r="HAX59" s="40"/>
      <c r="HAY59" s="40"/>
      <c r="HAZ59" s="40"/>
      <c r="HBA59" s="40"/>
      <c r="HBB59" s="40"/>
      <c r="HBC59" s="40"/>
      <c r="HBD59" s="40"/>
      <c r="HBE59" s="40"/>
      <c r="HBF59" s="40"/>
      <c r="HBG59" s="40"/>
      <c r="HBH59" s="40"/>
      <c r="HBI59" s="40"/>
      <c r="HBJ59" s="40"/>
      <c r="HBK59" s="40"/>
      <c r="HBL59" s="40"/>
      <c r="HBM59" s="40"/>
      <c r="HBN59" s="40"/>
      <c r="HBO59" s="40"/>
      <c r="HBP59" s="40"/>
      <c r="HBQ59" s="40"/>
      <c r="HBR59" s="40"/>
      <c r="HBS59" s="40"/>
      <c r="HBT59" s="40"/>
      <c r="HBU59" s="40"/>
      <c r="HBV59" s="40"/>
      <c r="HBW59" s="40"/>
      <c r="HBX59" s="40"/>
      <c r="HBY59" s="40"/>
      <c r="HBZ59" s="40"/>
      <c r="HCA59" s="40"/>
      <c r="HCB59" s="40"/>
      <c r="HCC59" s="40"/>
      <c r="HCD59" s="40"/>
      <c r="HCE59" s="40"/>
      <c r="HCF59" s="40"/>
      <c r="HCG59" s="40"/>
      <c r="HCH59" s="40"/>
      <c r="HCI59" s="40"/>
      <c r="HCJ59" s="40"/>
      <c r="HCK59" s="40"/>
      <c r="HCL59" s="40"/>
      <c r="HCM59" s="40"/>
      <c r="HCN59" s="40"/>
      <c r="HCO59" s="40"/>
      <c r="HCP59" s="40"/>
      <c r="HCQ59" s="40"/>
      <c r="HCR59" s="40"/>
      <c r="HCS59" s="40"/>
      <c r="HCT59" s="40"/>
      <c r="HCU59" s="40"/>
      <c r="HCV59" s="40"/>
      <c r="HCW59" s="40"/>
      <c r="HCX59" s="40"/>
      <c r="HCY59" s="40"/>
      <c r="HCZ59" s="40"/>
      <c r="HDA59" s="40"/>
      <c r="HDB59" s="40"/>
      <c r="HDC59" s="40"/>
      <c r="HDD59" s="40"/>
      <c r="HDE59" s="40"/>
      <c r="HDF59" s="40"/>
      <c r="HDG59" s="40"/>
      <c r="HDH59" s="40"/>
      <c r="HDI59" s="40"/>
      <c r="HDJ59" s="40"/>
      <c r="HDK59" s="40"/>
      <c r="HDL59" s="40"/>
      <c r="HDM59" s="40"/>
      <c r="HDN59" s="40"/>
      <c r="HDO59" s="40"/>
      <c r="HDP59" s="40"/>
      <c r="HDQ59" s="40"/>
      <c r="HDR59" s="40"/>
      <c r="HDS59" s="40"/>
      <c r="HDT59" s="40"/>
      <c r="HDU59" s="40"/>
      <c r="HDV59" s="40"/>
      <c r="HDW59" s="40"/>
      <c r="HDX59" s="40"/>
      <c r="HDY59" s="40"/>
      <c r="HDZ59" s="40"/>
      <c r="HEA59" s="40"/>
      <c r="HEB59" s="40"/>
      <c r="HEC59" s="40"/>
      <c r="HED59" s="40"/>
      <c r="HEE59" s="40"/>
      <c r="HEF59" s="40"/>
      <c r="HEG59" s="40"/>
      <c r="HEH59" s="40"/>
      <c r="HEI59" s="40"/>
      <c r="HEJ59" s="40"/>
      <c r="HEK59" s="40"/>
      <c r="HEL59" s="40"/>
      <c r="HEM59" s="40"/>
      <c r="HEN59" s="40"/>
      <c r="HEO59" s="40"/>
      <c r="HEP59" s="40"/>
      <c r="HEQ59" s="40"/>
      <c r="HER59" s="40"/>
      <c r="HES59" s="40"/>
      <c r="HET59" s="40"/>
      <c r="HEU59" s="40"/>
      <c r="HEV59" s="40"/>
      <c r="HEW59" s="40"/>
      <c r="HEX59" s="40"/>
      <c r="HEY59" s="40"/>
      <c r="HEZ59" s="40"/>
      <c r="HFA59" s="40"/>
      <c r="HFB59" s="40"/>
      <c r="HFC59" s="40"/>
      <c r="HFD59" s="40"/>
      <c r="HFE59" s="40"/>
      <c r="HFF59" s="40"/>
      <c r="HFG59" s="40"/>
      <c r="HFH59" s="40"/>
      <c r="HFI59" s="40"/>
      <c r="HFJ59" s="40"/>
      <c r="HFK59" s="40"/>
      <c r="HFL59" s="40"/>
      <c r="HFM59" s="40"/>
      <c r="HFN59" s="40"/>
      <c r="HFO59" s="40"/>
      <c r="HFP59" s="40"/>
      <c r="HFQ59" s="40"/>
      <c r="HFR59" s="40"/>
      <c r="HFS59" s="40"/>
      <c r="HFT59" s="40"/>
      <c r="HFU59" s="40"/>
      <c r="HFV59" s="40"/>
      <c r="HFW59" s="40"/>
      <c r="HFX59" s="40"/>
      <c r="HFY59" s="40"/>
      <c r="HFZ59" s="40"/>
      <c r="HGA59" s="40"/>
      <c r="HGB59" s="40"/>
      <c r="HGC59" s="40"/>
      <c r="HGD59" s="40"/>
      <c r="HGE59" s="40"/>
      <c r="HGF59" s="40"/>
      <c r="HGG59" s="40"/>
      <c r="HGH59" s="40"/>
      <c r="HGI59" s="40"/>
      <c r="HGJ59" s="40"/>
      <c r="HGK59" s="40"/>
      <c r="HGL59" s="40"/>
      <c r="HGM59" s="40"/>
      <c r="HGN59" s="40"/>
      <c r="HGO59" s="40"/>
      <c r="HGP59" s="40"/>
      <c r="HGQ59" s="40"/>
      <c r="HGR59" s="40"/>
      <c r="HGS59" s="40"/>
      <c r="HGT59" s="40"/>
      <c r="HGU59" s="40"/>
      <c r="HGV59" s="40"/>
      <c r="HGW59" s="40"/>
      <c r="HGX59" s="40"/>
      <c r="HGY59" s="40"/>
      <c r="HGZ59" s="40"/>
      <c r="HHA59" s="40"/>
      <c r="HHB59" s="40"/>
      <c r="HHC59" s="40"/>
      <c r="HHD59" s="40"/>
      <c r="HHE59" s="40"/>
      <c r="HHF59" s="40"/>
      <c r="HHG59" s="40"/>
      <c r="HHH59" s="40"/>
      <c r="HHI59" s="40"/>
      <c r="HHJ59" s="40"/>
      <c r="HHK59" s="40"/>
      <c r="HHL59" s="40"/>
      <c r="HHM59" s="40"/>
      <c r="HHN59" s="40"/>
      <c r="HHO59" s="40"/>
      <c r="HHP59" s="40"/>
      <c r="HHQ59" s="40"/>
      <c r="HHR59" s="40"/>
      <c r="HHS59" s="40"/>
      <c r="HHT59" s="40"/>
      <c r="HHU59" s="40"/>
      <c r="HHV59" s="40"/>
      <c r="HHW59" s="40"/>
      <c r="HHX59" s="40"/>
      <c r="HHY59" s="40"/>
      <c r="HHZ59" s="40"/>
      <c r="HIA59" s="40"/>
      <c r="HIB59" s="40"/>
      <c r="HIC59" s="40"/>
      <c r="HID59" s="40"/>
      <c r="HIE59" s="40"/>
      <c r="HIF59" s="40"/>
      <c r="HIG59" s="40"/>
      <c r="HIH59" s="40"/>
      <c r="HII59" s="40"/>
      <c r="HIJ59" s="40"/>
      <c r="HIK59" s="40"/>
      <c r="HIL59" s="40"/>
      <c r="HIM59" s="40"/>
      <c r="HIN59" s="40"/>
      <c r="HIO59" s="40"/>
      <c r="HIP59" s="40"/>
      <c r="HIQ59" s="40"/>
      <c r="HIR59" s="40"/>
      <c r="HIS59" s="40"/>
      <c r="HIT59" s="40"/>
      <c r="HIU59" s="40"/>
      <c r="HIV59" s="40"/>
      <c r="HIW59" s="40"/>
      <c r="HIX59" s="40"/>
      <c r="HIY59" s="40"/>
      <c r="HIZ59" s="40"/>
      <c r="HJA59" s="40"/>
      <c r="HJB59" s="40"/>
      <c r="HJC59" s="40"/>
      <c r="HJD59" s="40"/>
      <c r="HJE59" s="40"/>
      <c r="HJF59" s="40"/>
      <c r="HJG59" s="40"/>
      <c r="HJH59" s="40"/>
      <c r="HJI59" s="40"/>
      <c r="HJJ59" s="40"/>
      <c r="HJK59" s="40"/>
      <c r="HJL59" s="40"/>
      <c r="HJM59" s="40"/>
      <c r="HJN59" s="40"/>
      <c r="HJO59" s="40"/>
      <c r="HJP59" s="40"/>
      <c r="HJQ59" s="40"/>
      <c r="HJR59" s="40"/>
      <c r="HJS59" s="40"/>
      <c r="HJT59" s="40"/>
      <c r="HJU59" s="40"/>
      <c r="HJV59" s="40"/>
      <c r="HJW59" s="40"/>
      <c r="HJX59" s="40"/>
      <c r="HJY59" s="40"/>
      <c r="HJZ59" s="40"/>
      <c r="HKA59" s="40"/>
      <c r="HKB59" s="40"/>
      <c r="HKC59" s="40"/>
      <c r="HKD59" s="40"/>
      <c r="HKE59" s="40"/>
      <c r="HKF59" s="40"/>
      <c r="HKG59" s="40"/>
      <c r="HKH59" s="40"/>
      <c r="HKI59" s="40"/>
      <c r="HKJ59" s="40"/>
      <c r="HKK59" s="40"/>
      <c r="HKL59" s="40"/>
      <c r="HKM59" s="40"/>
      <c r="HKN59" s="40"/>
      <c r="HKO59" s="40"/>
      <c r="HKP59" s="40"/>
      <c r="HKQ59" s="40"/>
      <c r="HKR59" s="40"/>
      <c r="HKS59" s="40"/>
      <c r="HKT59" s="40"/>
      <c r="HKU59" s="40"/>
      <c r="HKV59" s="40"/>
      <c r="HKW59" s="40"/>
      <c r="HKX59" s="40"/>
      <c r="HKY59" s="40"/>
      <c r="HKZ59" s="40"/>
      <c r="HLA59" s="40"/>
      <c r="HLB59" s="40"/>
      <c r="HLC59" s="40"/>
      <c r="HLD59" s="40"/>
      <c r="HLE59" s="40"/>
      <c r="HLF59" s="40"/>
      <c r="HLG59" s="40"/>
      <c r="HLH59" s="40"/>
      <c r="HLI59" s="40"/>
      <c r="HLJ59" s="40"/>
      <c r="HLK59" s="40"/>
      <c r="HLL59" s="40"/>
      <c r="HLM59" s="40"/>
      <c r="HLN59" s="40"/>
      <c r="HLO59" s="40"/>
      <c r="HLP59" s="40"/>
      <c r="HLQ59" s="40"/>
      <c r="HLR59" s="40"/>
      <c r="HLS59" s="40"/>
      <c r="HLT59" s="40"/>
      <c r="HLU59" s="40"/>
      <c r="HLV59" s="40"/>
      <c r="HLW59" s="40"/>
      <c r="HLX59" s="40"/>
      <c r="HLY59" s="40"/>
      <c r="HLZ59" s="40"/>
      <c r="HMA59" s="40"/>
      <c r="HMB59" s="40"/>
      <c r="HMC59" s="40"/>
      <c r="HMD59" s="40"/>
      <c r="HME59" s="40"/>
      <c r="HMF59" s="40"/>
      <c r="HMG59" s="40"/>
      <c r="HMH59" s="40"/>
      <c r="HMI59" s="40"/>
      <c r="HMJ59" s="40"/>
      <c r="HMK59" s="40"/>
      <c r="HML59" s="40"/>
      <c r="HMM59" s="40"/>
      <c r="HMN59" s="40"/>
      <c r="HMO59" s="40"/>
      <c r="HMP59" s="40"/>
      <c r="HMQ59" s="40"/>
      <c r="HMR59" s="40"/>
      <c r="HMS59" s="40"/>
      <c r="HMT59" s="40"/>
      <c r="HMU59" s="40"/>
      <c r="HMV59" s="40"/>
      <c r="HMW59" s="40"/>
      <c r="HMX59" s="40"/>
      <c r="HMY59" s="40"/>
      <c r="HMZ59" s="40"/>
      <c r="HNA59" s="40"/>
      <c r="HNB59" s="40"/>
      <c r="HNC59" s="40"/>
      <c r="HND59" s="40"/>
      <c r="HNE59" s="40"/>
      <c r="HNF59" s="40"/>
      <c r="HNG59" s="40"/>
      <c r="HNH59" s="40"/>
      <c r="HNI59" s="40"/>
      <c r="HNJ59" s="40"/>
      <c r="HNK59" s="40"/>
      <c r="HNL59" s="40"/>
      <c r="HNM59" s="40"/>
      <c r="HNN59" s="40"/>
      <c r="HNO59" s="40"/>
      <c r="HNP59" s="40"/>
      <c r="HNQ59" s="40"/>
      <c r="HNR59" s="40"/>
      <c r="HNS59" s="40"/>
      <c r="HNT59" s="40"/>
      <c r="HNU59" s="40"/>
      <c r="HNV59" s="40"/>
      <c r="HNW59" s="40"/>
      <c r="HNX59" s="40"/>
      <c r="HNY59" s="40"/>
      <c r="HNZ59" s="40"/>
      <c r="HOA59" s="40"/>
      <c r="HOB59" s="40"/>
      <c r="HOC59" s="40"/>
      <c r="HOD59" s="40"/>
      <c r="HOE59" s="40"/>
      <c r="HOF59" s="40"/>
      <c r="HOG59" s="40"/>
      <c r="HOH59" s="40"/>
      <c r="HOI59" s="40"/>
      <c r="HOJ59" s="40"/>
      <c r="HOK59" s="40"/>
      <c r="HOL59" s="40"/>
      <c r="HOM59" s="40"/>
      <c r="HON59" s="40"/>
      <c r="HOO59" s="40"/>
      <c r="HOP59" s="40"/>
      <c r="HOQ59" s="40"/>
      <c r="HOR59" s="40"/>
      <c r="HOS59" s="40"/>
      <c r="HOT59" s="40"/>
      <c r="HOU59" s="40"/>
      <c r="HOV59" s="40"/>
      <c r="HOW59" s="40"/>
      <c r="HOX59" s="40"/>
      <c r="HOY59" s="40"/>
      <c r="HOZ59" s="40"/>
      <c r="HPA59" s="40"/>
      <c r="HPB59" s="40"/>
      <c r="HPC59" s="40"/>
      <c r="HPD59" s="40"/>
      <c r="HPE59" s="40"/>
      <c r="HPF59" s="40"/>
      <c r="HPG59" s="40"/>
      <c r="HPH59" s="40"/>
      <c r="HPI59" s="40"/>
      <c r="HPJ59" s="40"/>
      <c r="HPK59" s="40"/>
      <c r="HPL59" s="40"/>
      <c r="HPM59" s="40"/>
      <c r="HPN59" s="40"/>
      <c r="HPO59" s="40"/>
      <c r="HPP59" s="40"/>
      <c r="HPQ59" s="40"/>
      <c r="HPR59" s="40"/>
      <c r="HPS59" s="40"/>
      <c r="HPT59" s="40"/>
      <c r="HPU59" s="40"/>
      <c r="HPV59" s="40"/>
      <c r="HPW59" s="40"/>
      <c r="HPX59" s="40"/>
      <c r="HPY59" s="40"/>
      <c r="HPZ59" s="40"/>
      <c r="HQA59" s="40"/>
      <c r="HQB59" s="40"/>
      <c r="HQC59" s="40"/>
      <c r="HQD59" s="40"/>
      <c r="HQE59" s="40"/>
      <c r="HQF59" s="40"/>
      <c r="HQG59" s="40"/>
      <c r="HQH59" s="40"/>
      <c r="HQI59" s="40"/>
      <c r="HQJ59" s="40"/>
      <c r="HQK59" s="40"/>
      <c r="HQL59" s="40"/>
      <c r="HQM59" s="40"/>
      <c r="HQN59" s="40"/>
      <c r="HQO59" s="40"/>
      <c r="HQP59" s="40"/>
      <c r="HQQ59" s="40"/>
      <c r="HQR59" s="40"/>
      <c r="HQS59" s="40"/>
      <c r="HQT59" s="40"/>
      <c r="HQU59" s="40"/>
      <c r="HQV59" s="40"/>
      <c r="HQW59" s="40"/>
      <c r="HQX59" s="40"/>
      <c r="HQY59" s="40"/>
      <c r="HQZ59" s="40"/>
      <c r="HRA59" s="40"/>
      <c r="HRB59" s="40"/>
      <c r="HRC59" s="40"/>
      <c r="HRD59" s="40"/>
      <c r="HRE59" s="40"/>
      <c r="HRF59" s="40"/>
      <c r="HRG59" s="40"/>
      <c r="HRH59" s="40"/>
      <c r="HRI59" s="40"/>
      <c r="HRJ59" s="40"/>
      <c r="HRK59" s="40"/>
      <c r="HRL59" s="40"/>
      <c r="HRM59" s="40"/>
      <c r="HRN59" s="40"/>
      <c r="HRO59" s="40"/>
      <c r="HRP59" s="40"/>
      <c r="HRQ59" s="40"/>
      <c r="HRR59" s="40"/>
      <c r="HRS59" s="40"/>
      <c r="HRT59" s="40"/>
      <c r="HRU59" s="40"/>
      <c r="HRV59" s="40"/>
      <c r="HRW59" s="40"/>
      <c r="HRX59" s="40"/>
      <c r="HRY59" s="40"/>
      <c r="HRZ59" s="40"/>
      <c r="HSA59" s="40"/>
      <c r="HSB59" s="40"/>
      <c r="HSC59" s="40"/>
      <c r="HSD59" s="40"/>
      <c r="HSE59" s="40"/>
      <c r="HSF59" s="40"/>
      <c r="HSG59" s="40"/>
      <c r="HSH59" s="40"/>
      <c r="HSI59" s="40"/>
      <c r="HSJ59" s="40"/>
      <c r="HSK59" s="40"/>
      <c r="HSL59" s="40"/>
      <c r="HSM59" s="40"/>
      <c r="HSN59" s="40"/>
      <c r="HSO59" s="40"/>
      <c r="HSP59" s="40"/>
      <c r="HSQ59" s="40"/>
      <c r="HSR59" s="40"/>
      <c r="HSS59" s="40"/>
      <c r="HST59" s="40"/>
      <c r="HSU59" s="40"/>
      <c r="HSV59" s="40"/>
      <c r="HSW59" s="40"/>
      <c r="HSX59" s="40"/>
      <c r="HSY59" s="40"/>
      <c r="HSZ59" s="40"/>
      <c r="HTA59" s="40"/>
      <c r="HTB59" s="40"/>
      <c r="HTC59" s="40"/>
      <c r="HTD59" s="40"/>
      <c r="HTE59" s="40"/>
      <c r="HTF59" s="40"/>
      <c r="HTG59" s="40"/>
      <c r="HTH59" s="40"/>
      <c r="HTI59" s="40"/>
      <c r="HTJ59" s="40"/>
      <c r="HTK59" s="40"/>
      <c r="HTL59" s="40"/>
      <c r="HTM59" s="40"/>
      <c r="HTN59" s="40"/>
      <c r="HTO59" s="40"/>
      <c r="HTP59" s="40"/>
      <c r="HTQ59" s="40"/>
      <c r="HTR59" s="40"/>
      <c r="HTS59" s="40"/>
      <c r="HTT59" s="40"/>
      <c r="HTU59" s="40"/>
      <c r="HTV59" s="40"/>
      <c r="HTW59" s="40"/>
      <c r="HTX59" s="40"/>
      <c r="HTY59" s="40"/>
      <c r="HTZ59" s="40"/>
      <c r="HUA59" s="40"/>
      <c r="HUB59" s="40"/>
      <c r="HUC59" s="40"/>
      <c r="HUD59" s="40"/>
      <c r="HUE59" s="40"/>
      <c r="HUF59" s="40"/>
      <c r="HUG59" s="40"/>
      <c r="HUH59" s="40"/>
      <c r="HUI59" s="40"/>
      <c r="HUJ59" s="40"/>
      <c r="HUK59" s="40"/>
      <c r="HUL59" s="40"/>
      <c r="HUM59" s="40"/>
      <c r="HUN59" s="40"/>
      <c r="HUO59" s="40"/>
      <c r="HUP59" s="40"/>
      <c r="HUQ59" s="40"/>
      <c r="HUR59" s="40"/>
      <c r="HUS59" s="40"/>
      <c r="HUT59" s="40"/>
      <c r="HUU59" s="40"/>
      <c r="HUV59" s="40"/>
      <c r="HUW59" s="40"/>
      <c r="HUX59" s="40"/>
      <c r="HUY59" s="40"/>
      <c r="HUZ59" s="40"/>
      <c r="HVA59" s="40"/>
      <c r="HVB59" s="40"/>
      <c r="HVC59" s="40"/>
      <c r="HVD59" s="40"/>
      <c r="HVE59" s="40"/>
      <c r="HVF59" s="40"/>
      <c r="HVG59" s="40"/>
      <c r="HVH59" s="40"/>
      <c r="HVI59" s="40"/>
      <c r="HVJ59" s="40"/>
      <c r="HVK59" s="40"/>
      <c r="HVL59" s="40"/>
      <c r="HVM59" s="40"/>
      <c r="HVN59" s="40"/>
      <c r="HVO59" s="40"/>
      <c r="HVP59" s="40"/>
      <c r="HVQ59" s="40"/>
      <c r="HVR59" s="40"/>
      <c r="HVS59" s="40"/>
      <c r="HVT59" s="40"/>
      <c r="HVU59" s="40"/>
      <c r="HVV59" s="40"/>
      <c r="HVW59" s="40"/>
      <c r="HVX59" s="40"/>
      <c r="HVY59" s="40"/>
      <c r="HVZ59" s="40"/>
      <c r="HWA59" s="40"/>
      <c r="HWB59" s="40"/>
      <c r="HWC59" s="40"/>
      <c r="HWD59" s="40"/>
      <c r="HWE59" s="40"/>
      <c r="HWF59" s="40"/>
      <c r="HWG59" s="40"/>
      <c r="HWH59" s="40"/>
      <c r="HWI59" s="40"/>
      <c r="HWJ59" s="40"/>
      <c r="HWK59" s="40"/>
      <c r="HWL59" s="40"/>
      <c r="HWM59" s="40"/>
      <c r="HWN59" s="40"/>
      <c r="HWO59" s="40"/>
      <c r="HWP59" s="40"/>
      <c r="HWQ59" s="40"/>
      <c r="HWR59" s="40"/>
      <c r="HWS59" s="40"/>
      <c r="HWT59" s="40"/>
      <c r="HWU59" s="40"/>
      <c r="HWV59" s="40"/>
      <c r="HWW59" s="40"/>
      <c r="HWX59" s="40"/>
      <c r="HWY59" s="40"/>
      <c r="HWZ59" s="40"/>
      <c r="HXA59" s="40"/>
      <c r="HXB59" s="40"/>
      <c r="HXC59" s="40"/>
      <c r="HXD59" s="40"/>
      <c r="HXE59" s="40"/>
      <c r="HXF59" s="40"/>
      <c r="HXG59" s="40"/>
      <c r="HXH59" s="40"/>
      <c r="HXI59" s="40"/>
      <c r="HXJ59" s="40"/>
      <c r="HXK59" s="40"/>
      <c r="HXL59" s="40"/>
      <c r="HXM59" s="40"/>
      <c r="HXN59" s="40"/>
      <c r="HXO59" s="40"/>
      <c r="HXP59" s="40"/>
      <c r="HXQ59" s="40"/>
      <c r="HXR59" s="40"/>
      <c r="HXS59" s="40"/>
      <c r="HXT59" s="40"/>
      <c r="HXU59" s="40"/>
      <c r="HXV59" s="40"/>
      <c r="HXW59" s="40"/>
      <c r="HXX59" s="40"/>
      <c r="HXY59" s="40"/>
      <c r="HXZ59" s="40"/>
      <c r="HYA59" s="40"/>
      <c r="HYB59" s="40"/>
      <c r="HYC59" s="40"/>
      <c r="HYD59" s="40"/>
      <c r="HYE59" s="40"/>
      <c r="HYF59" s="40"/>
      <c r="HYG59" s="40"/>
      <c r="HYH59" s="40"/>
      <c r="HYI59" s="40"/>
      <c r="HYJ59" s="40"/>
      <c r="HYK59" s="40"/>
      <c r="HYL59" s="40"/>
      <c r="HYM59" s="40"/>
      <c r="HYN59" s="40"/>
      <c r="HYO59" s="40"/>
      <c r="HYP59" s="40"/>
      <c r="HYQ59" s="40"/>
      <c r="HYR59" s="40"/>
      <c r="HYS59" s="40"/>
      <c r="HYT59" s="40"/>
      <c r="HYU59" s="40"/>
      <c r="HYV59" s="40"/>
      <c r="HYW59" s="40"/>
      <c r="HYX59" s="40"/>
      <c r="HYY59" s="40"/>
      <c r="HYZ59" s="40"/>
      <c r="HZA59" s="40"/>
      <c r="HZB59" s="40"/>
      <c r="HZC59" s="40"/>
      <c r="HZD59" s="40"/>
      <c r="HZE59" s="40"/>
      <c r="HZF59" s="40"/>
      <c r="HZG59" s="40"/>
      <c r="HZH59" s="40"/>
      <c r="HZI59" s="40"/>
      <c r="HZJ59" s="40"/>
      <c r="HZK59" s="40"/>
      <c r="HZL59" s="40"/>
      <c r="HZM59" s="40"/>
      <c r="HZN59" s="40"/>
      <c r="HZO59" s="40"/>
      <c r="HZP59" s="40"/>
      <c r="HZQ59" s="40"/>
      <c r="HZR59" s="40"/>
      <c r="HZS59" s="40"/>
      <c r="HZT59" s="40"/>
      <c r="HZU59" s="40"/>
      <c r="HZV59" s="40"/>
      <c r="HZW59" s="40"/>
      <c r="HZX59" s="40"/>
      <c r="HZY59" s="40"/>
      <c r="HZZ59" s="40"/>
      <c r="IAA59" s="40"/>
      <c r="IAB59" s="40"/>
      <c r="IAC59" s="40"/>
      <c r="IAD59" s="40"/>
      <c r="IAE59" s="40"/>
      <c r="IAF59" s="40"/>
      <c r="IAG59" s="40"/>
      <c r="IAH59" s="40"/>
      <c r="IAI59" s="40"/>
      <c r="IAJ59" s="40"/>
      <c r="IAK59" s="40"/>
      <c r="IAL59" s="40"/>
      <c r="IAM59" s="40"/>
      <c r="IAN59" s="40"/>
      <c r="IAO59" s="40"/>
      <c r="IAP59" s="40"/>
      <c r="IAQ59" s="40"/>
      <c r="IAR59" s="40"/>
      <c r="IAS59" s="40"/>
      <c r="IAT59" s="40"/>
      <c r="IAU59" s="40"/>
      <c r="IAV59" s="40"/>
      <c r="IAW59" s="40"/>
      <c r="IAX59" s="40"/>
      <c r="IAY59" s="40"/>
      <c r="IAZ59" s="40"/>
      <c r="IBA59" s="40"/>
      <c r="IBB59" s="40"/>
      <c r="IBC59" s="40"/>
      <c r="IBD59" s="40"/>
      <c r="IBE59" s="40"/>
      <c r="IBF59" s="40"/>
      <c r="IBG59" s="40"/>
      <c r="IBH59" s="40"/>
      <c r="IBI59" s="40"/>
      <c r="IBJ59" s="40"/>
      <c r="IBK59" s="40"/>
      <c r="IBL59" s="40"/>
      <c r="IBM59" s="40"/>
      <c r="IBN59" s="40"/>
      <c r="IBO59" s="40"/>
      <c r="IBP59" s="40"/>
      <c r="IBQ59" s="40"/>
      <c r="IBR59" s="40"/>
      <c r="IBS59" s="40"/>
      <c r="IBT59" s="40"/>
      <c r="IBU59" s="40"/>
      <c r="IBV59" s="40"/>
      <c r="IBW59" s="40"/>
      <c r="IBX59" s="40"/>
      <c r="IBY59" s="40"/>
      <c r="IBZ59" s="40"/>
      <c r="ICA59" s="40"/>
      <c r="ICB59" s="40"/>
      <c r="ICC59" s="40"/>
      <c r="ICD59" s="40"/>
      <c r="ICE59" s="40"/>
      <c r="ICF59" s="40"/>
      <c r="ICG59" s="40"/>
      <c r="ICH59" s="40"/>
      <c r="ICI59" s="40"/>
      <c r="ICJ59" s="40"/>
      <c r="ICK59" s="40"/>
      <c r="ICL59" s="40"/>
      <c r="ICM59" s="40"/>
      <c r="ICN59" s="40"/>
      <c r="ICO59" s="40"/>
      <c r="ICP59" s="40"/>
      <c r="ICQ59" s="40"/>
      <c r="ICR59" s="40"/>
      <c r="ICS59" s="40"/>
      <c r="ICT59" s="40"/>
      <c r="ICU59" s="40"/>
      <c r="ICV59" s="40"/>
      <c r="ICW59" s="40"/>
      <c r="ICX59" s="40"/>
      <c r="ICY59" s="40"/>
      <c r="ICZ59" s="40"/>
      <c r="IDA59" s="40"/>
      <c r="IDB59" s="40"/>
      <c r="IDC59" s="40"/>
      <c r="IDD59" s="40"/>
      <c r="IDE59" s="40"/>
      <c r="IDF59" s="40"/>
      <c r="IDG59" s="40"/>
      <c r="IDH59" s="40"/>
      <c r="IDI59" s="40"/>
      <c r="IDJ59" s="40"/>
      <c r="IDK59" s="40"/>
      <c r="IDL59" s="40"/>
      <c r="IDM59" s="40"/>
      <c r="IDN59" s="40"/>
      <c r="IDO59" s="40"/>
      <c r="IDP59" s="40"/>
      <c r="IDQ59" s="40"/>
      <c r="IDR59" s="40"/>
      <c r="IDS59" s="40"/>
      <c r="IDT59" s="40"/>
      <c r="IDU59" s="40"/>
      <c r="IDV59" s="40"/>
      <c r="IDW59" s="40"/>
      <c r="IDX59" s="40"/>
      <c r="IDY59" s="40"/>
      <c r="IDZ59" s="40"/>
      <c r="IEA59" s="40"/>
      <c r="IEB59" s="40"/>
      <c r="IEC59" s="40"/>
      <c r="IED59" s="40"/>
      <c r="IEE59" s="40"/>
      <c r="IEF59" s="40"/>
      <c r="IEG59" s="40"/>
      <c r="IEH59" s="40"/>
      <c r="IEI59" s="40"/>
      <c r="IEJ59" s="40"/>
      <c r="IEK59" s="40"/>
      <c r="IEL59" s="40"/>
      <c r="IEM59" s="40"/>
      <c r="IEN59" s="40"/>
      <c r="IEO59" s="40"/>
      <c r="IEP59" s="40"/>
      <c r="IEQ59" s="40"/>
      <c r="IER59" s="40"/>
      <c r="IES59" s="40"/>
      <c r="IET59" s="40"/>
      <c r="IEU59" s="40"/>
      <c r="IEV59" s="40"/>
      <c r="IEW59" s="40"/>
      <c r="IEX59" s="40"/>
      <c r="IEY59" s="40"/>
      <c r="IEZ59" s="40"/>
      <c r="IFA59" s="40"/>
      <c r="IFB59" s="40"/>
      <c r="IFC59" s="40"/>
      <c r="IFD59" s="40"/>
      <c r="IFE59" s="40"/>
      <c r="IFF59" s="40"/>
      <c r="IFG59" s="40"/>
      <c r="IFH59" s="40"/>
      <c r="IFI59" s="40"/>
      <c r="IFJ59" s="40"/>
      <c r="IFK59" s="40"/>
      <c r="IFL59" s="40"/>
      <c r="IFM59" s="40"/>
      <c r="IFN59" s="40"/>
      <c r="IFO59" s="40"/>
      <c r="IFP59" s="40"/>
      <c r="IFQ59" s="40"/>
      <c r="IFR59" s="40"/>
      <c r="IFS59" s="40"/>
      <c r="IFT59" s="40"/>
      <c r="IFU59" s="40"/>
      <c r="IFV59" s="40"/>
      <c r="IFW59" s="40"/>
      <c r="IFX59" s="40"/>
      <c r="IFY59" s="40"/>
      <c r="IFZ59" s="40"/>
      <c r="IGA59" s="40"/>
      <c r="IGB59" s="40"/>
      <c r="IGC59" s="40"/>
      <c r="IGD59" s="40"/>
      <c r="IGE59" s="40"/>
      <c r="IGF59" s="40"/>
      <c r="IGG59" s="40"/>
      <c r="IGH59" s="40"/>
      <c r="IGI59" s="40"/>
      <c r="IGJ59" s="40"/>
      <c r="IGK59" s="40"/>
      <c r="IGL59" s="40"/>
      <c r="IGM59" s="40"/>
      <c r="IGN59" s="40"/>
      <c r="IGO59" s="40"/>
      <c r="IGP59" s="40"/>
      <c r="IGQ59" s="40"/>
      <c r="IGR59" s="40"/>
      <c r="IGS59" s="40"/>
      <c r="IGT59" s="40"/>
      <c r="IGU59" s="40"/>
      <c r="IGV59" s="40"/>
      <c r="IGW59" s="40"/>
      <c r="IGX59" s="40"/>
      <c r="IGY59" s="40"/>
      <c r="IGZ59" s="40"/>
      <c r="IHA59" s="40"/>
      <c r="IHB59" s="40"/>
      <c r="IHC59" s="40"/>
      <c r="IHD59" s="40"/>
      <c r="IHE59" s="40"/>
      <c r="IHF59" s="40"/>
      <c r="IHG59" s="40"/>
      <c r="IHH59" s="40"/>
      <c r="IHI59" s="40"/>
      <c r="IHJ59" s="40"/>
      <c r="IHK59" s="40"/>
      <c r="IHL59" s="40"/>
      <c r="IHM59" s="40"/>
      <c r="IHN59" s="40"/>
      <c r="IHO59" s="40"/>
      <c r="IHP59" s="40"/>
      <c r="IHQ59" s="40"/>
      <c r="IHR59" s="40"/>
      <c r="IHS59" s="40"/>
      <c r="IHT59" s="40"/>
      <c r="IHU59" s="40"/>
      <c r="IHV59" s="40"/>
      <c r="IHW59" s="40"/>
      <c r="IHX59" s="40"/>
      <c r="IHY59" s="40"/>
      <c r="IHZ59" s="40"/>
      <c r="IIA59" s="40"/>
      <c r="IIB59" s="40"/>
      <c r="IIC59" s="40"/>
      <c r="IID59" s="40"/>
      <c r="IIE59" s="40"/>
      <c r="IIF59" s="40"/>
      <c r="IIG59" s="40"/>
      <c r="IIH59" s="40"/>
      <c r="III59" s="40"/>
      <c r="IIJ59" s="40"/>
      <c r="IIK59" s="40"/>
      <c r="IIL59" s="40"/>
      <c r="IIM59" s="40"/>
      <c r="IIN59" s="40"/>
      <c r="IIO59" s="40"/>
      <c r="IIP59" s="40"/>
      <c r="IIQ59" s="40"/>
      <c r="IIR59" s="40"/>
      <c r="IIS59" s="40"/>
      <c r="IIT59" s="40"/>
      <c r="IIU59" s="40"/>
      <c r="IIV59" s="40"/>
      <c r="IIW59" s="40"/>
      <c r="IIX59" s="40"/>
      <c r="IIY59" s="40"/>
      <c r="IIZ59" s="40"/>
      <c r="IJA59" s="40"/>
      <c r="IJB59" s="40"/>
      <c r="IJC59" s="40"/>
      <c r="IJD59" s="40"/>
      <c r="IJE59" s="40"/>
      <c r="IJF59" s="40"/>
      <c r="IJG59" s="40"/>
      <c r="IJH59" s="40"/>
      <c r="IJI59" s="40"/>
      <c r="IJJ59" s="40"/>
      <c r="IJK59" s="40"/>
      <c r="IJL59" s="40"/>
      <c r="IJM59" s="40"/>
      <c r="IJN59" s="40"/>
      <c r="IJO59" s="40"/>
      <c r="IJP59" s="40"/>
      <c r="IJQ59" s="40"/>
      <c r="IJR59" s="40"/>
      <c r="IJS59" s="40"/>
      <c r="IJT59" s="40"/>
      <c r="IJU59" s="40"/>
      <c r="IJV59" s="40"/>
      <c r="IJW59" s="40"/>
      <c r="IJX59" s="40"/>
      <c r="IJY59" s="40"/>
      <c r="IJZ59" s="40"/>
      <c r="IKA59" s="40"/>
      <c r="IKB59" s="40"/>
      <c r="IKC59" s="40"/>
      <c r="IKD59" s="40"/>
      <c r="IKE59" s="40"/>
      <c r="IKF59" s="40"/>
      <c r="IKG59" s="40"/>
      <c r="IKH59" s="40"/>
      <c r="IKI59" s="40"/>
      <c r="IKJ59" s="40"/>
      <c r="IKK59" s="40"/>
      <c r="IKL59" s="40"/>
      <c r="IKM59" s="40"/>
      <c r="IKN59" s="40"/>
      <c r="IKO59" s="40"/>
      <c r="IKP59" s="40"/>
      <c r="IKQ59" s="40"/>
      <c r="IKR59" s="40"/>
      <c r="IKS59" s="40"/>
      <c r="IKT59" s="40"/>
      <c r="IKU59" s="40"/>
      <c r="IKV59" s="40"/>
      <c r="IKW59" s="40"/>
      <c r="IKX59" s="40"/>
      <c r="IKY59" s="40"/>
      <c r="IKZ59" s="40"/>
      <c r="ILA59" s="40"/>
      <c r="ILB59" s="40"/>
      <c r="ILC59" s="40"/>
      <c r="ILD59" s="40"/>
      <c r="ILE59" s="40"/>
      <c r="ILF59" s="40"/>
      <c r="ILG59" s="40"/>
      <c r="ILH59" s="40"/>
      <c r="ILI59" s="40"/>
      <c r="ILJ59" s="40"/>
      <c r="ILK59" s="40"/>
      <c r="ILL59" s="40"/>
      <c r="ILM59" s="40"/>
      <c r="ILN59" s="40"/>
      <c r="ILO59" s="40"/>
      <c r="ILP59" s="40"/>
      <c r="ILQ59" s="40"/>
      <c r="ILR59" s="40"/>
      <c r="ILS59" s="40"/>
      <c r="ILT59" s="40"/>
      <c r="ILU59" s="40"/>
      <c r="ILV59" s="40"/>
      <c r="ILW59" s="40"/>
      <c r="ILX59" s="40"/>
      <c r="ILY59" s="40"/>
      <c r="ILZ59" s="40"/>
      <c r="IMA59" s="40"/>
      <c r="IMB59" s="40"/>
      <c r="IMC59" s="40"/>
      <c r="IMD59" s="40"/>
      <c r="IME59" s="40"/>
      <c r="IMF59" s="40"/>
      <c r="IMG59" s="40"/>
      <c r="IMH59" s="40"/>
      <c r="IMI59" s="40"/>
      <c r="IMJ59" s="40"/>
      <c r="IMK59" s="40"/>
      <c r="IML59" s="40"/>
      <c r="IMM59" s="40"/>
      <c r="IMN59" s="40"/>
      <c r="IMO59" s="40"/>
      <c r="IMP59" s="40"/>
      <c r="IMQ59" s="40"/>
      <c r="IMR59" s="40"/>
      <c r="IMS59" s="40"/>
      <c r="IMT59" s="40"/>
      <c r="IMU59" s="40"/>
      <c r="IMV59" s="40"/>
      <c r="IMW59" s="40"/>
      <c r="IMX59" s="40"/>
      <c r="IMY59" s="40"/>
      <c r="IMZ59" s="40"/>
      <c r="INA59" s="40"/>
      <c r="INB59" s="40"/>
      <c r="INC59" s="40"/>
      <c r="IND59" s="40"/>
      <c r="INE59" s="40"/>
      <c r="INF59" s="40"/>
      <c r="ING59" s="40"/>
      <c r="INH59" s="40"/>
      <c r="INI59" s="40"/>
      <c r="INJ59" s="40"/>
      <c r="INK59" s="40"/>
      <c r="INL59" s="40"/>
      <c r="INM59" s="40"/>
      <c r="INN59" s="40"/>
      <c r="INO59" s="40"/>
      <c r="INP59" s="40"/>
      <c r="INQ59" s="40"/>
      <c r="INR59" s="40"/>
      <c r="INS59" s="40"/>
      <c r="INT59" s="40"/>
      <c r="INU59" s="40"/>
      <c r="INV59" s="40"/>
      <c r="INW59" s="40"/>
      <c r="INX59" s="40"/>
      <c r="INY59" s="40"/>
      <c r="INZ59" s="40"/>
      <c r="IOA59" s="40"/>
      <c r="IOB59" s="40"/>
      <c r="IOC59" s="40"/>
      <c r="IOD59" s="40"/>
      <c r="IOE59" s="40"/>
      <c r="IOF59" s="40"/>
      <c r="IOG59" s="40"/>
      <c r="IOH59" s="40"/>
      <c r="IOI59" s="40"/>
      <c r="IOJ59" s="40"/>
      <c r="IOK59" s="40"/>
      <c r="IOL59" s="40"/>
      <c r="IOM59" s="40"/>
      <c r="ION59" s="40"/>
      <c r="IOO59" s="40"/>
      <c r="IOP59" s="40"/>
      <c r="IOQ59" s="40"/>
      <c r="IOR59" s="40"/>
      <c r="IOS59" s="40"/>
      <c r="IOT59" s="40"/>
      <c r="IOU59" s="40"/>
      <c r="IOV59" s="40"/>
      <c r="IOW59" s="40"/>
      <c r="IOX59" s="40"/>
      <c r="IOY59" s="40"/>
      <c r="IOZ59" s="40"/>
      <c r="IPA59" s="40"/>
      <c r="IPB59" s="40"/>
      <c r="IPC59" s="40"/>
      <c r="IPD59" s="40"/>
      <c r="IPE59" s="40"/>
      <c r="IPF59" s="40"/>
      <c r="IPG59" s="40"/>
      <c r="IPH59" s="40"/>
      <c r="IPI59" s="40"/>
      <c r="IPJ59" s="40"/>
      <c r="IPK59" s="40"/>
      <c r="IPL59" s="40"/>
      <c r="IPM59" s="40"/>
      <c r="IPN59" s="40"/>
      <c r="IPO59" s="40"/>
      <c r="IPP59" s="40"/>
      <c r="IPQ59" s="40"/>
      <c r="IPR59" s="40"/>
      <c r="IPS59" s="40"/>
      <c r="IPT59" s="40"/>
      <c r="IPU59" s="40"/>
      <c r="IPV59" s="40"/>
      <c r="IPW59" s="40"/>
      <c r="IPX59" s="40"/>
      <c r="IPY59" s="40"/>
      <c r="IPZ59" s="40"/>
      <c r="IQA59" s="40"/>
      <c r="IQB59" s="40"/>
      <c r="IQC59" s="40"/>
      <c r="IQD59" s="40"/>
      <c r="IQE59" s="40"/>
      <c r="IQF59" s="40"/>
      <c r="IQG59" s="40"/>
      <c r="IQH59" s="40"/>
      <c r="IQI59" s="40"/>
      <c r="IQJ59" s="40"/>
      <c r="IQK59" s="40"/>
      <c r="IQL59" s="40"/>
      <c r="IQM59" s="40"/>
      <c r="IQN59" s="40"/>
      <c r="IQO59" s="40"/>
      <c r="IQP59" s="40"/>
      <c r="IQQ59" s="40"/>
      <c r="IQR59" s="40"/>
      <c r="IQS59" s="40"/>
      <c r="IQT59" s="40"/>
      <c r="IQU59" s="40"/>
      <c r="IQV59" s="40"/>
      <c r="IQW59" s="40"/>
      <c r="IQX59" s="40"/>
      <c r="IQY59" s="40"/>
      <c r="IQZ59" s="40"/>
      <c r="IRA59" s="40"/>
      <c r="IRB59" s="40"/>
      <c r="IRC59" s="40"/>
      <c r="IRD59" s="40"/>
      <c r="IRE59" s="40"/>
      <c r="IRF59" s="40"/>
      <c r="IRG59" s="40"/>
      <c r="IRH59" s="40"/>
      <c r="IRI59" s="40"/>
      <c r="IRJ59" s="40"/>
      <c r="IRK59" s="40"/>
      <c r="IRL59" s="40"/>
      <c r="IRM59" s="40"/>
      <c r="IRN59" s="40"/>
      <c r="IRO59" s="40"/>
      <c r="IRP59" s="40"/>
      <c r="IRQ59" s="40"/>
      <c r="IRR59" s="40"/>
      <c r="IRS59" s="40"/>
      <c r="IRT59" s="40"/>
      <c r="IRU59" s="40"/>
      <c r="IRV59" s="40"/>
      <c r="IRW59" s="40"/>
      <c r="IRX59" s="40"/>
      <c r="IRY59" s="40"/>
      <c r="IRZ59" s="40"/>
      <c r="ISA59" s="40"/>
      <c r="ISB59" s="40"/>
      <c r="ISC59" s="40"/>
      <c r="ISD59" s="40"/>
      <c r="ISE59" s="40"/>
      <c r="ISF59" s="40"/>
      <c r="ISG59" s="40"/>
      <c r="ISH59" s="40"/>
      <c r="ISI59" s="40"/>
      <c r="ISJ59" s="40"/>
      <c r="ISK59" s="40"/>
      <c r="ISL59" s="40"/>
      <c r="ISM59" s="40"/>
      <c r="ISN59" s="40"/>
      <c r="ISO59" s="40"/>
      <c r="ISP59" s="40"/>
      <c r="ISQ59" s="40"/>
      <c r="ISR59" s="40"/>
      <c r="ISS59" s="40"/>
      <c r="IST59" s="40"/>
      <c r="ISU59" s="40"/>
      <c r="ISV59" s="40"/>
      <c r="ISW59" s="40"/>
      <c r="ISX59" s="40"/>
      <c r="ISY59" s="40"/>
      <c r="ISZ59" s="40"/>
      <c r="ITA59" s="40"/>
      <c r="ITB59" s="40"/>
      <c r="ITC59" s="40"/>
      <c r="ITD59" s="40"/>
      <c r="ITE59" s="40"/>
      <c r="ITF59" s="40"/>
      <c r="ITG59" s="40"/>
      <c r="ITH59" s="40"/>
      <c r="ITI59" s="40"/>
      <c r="ITJ59" s="40"/>
      <c r="ITK59" s="40"/>
      <c r="ITL59" s="40"/>
      <c r="ITM59" s="40"/>
      <c r="ITN59" s="40"/>
      <c r="ITO59" s="40"/>
      <c r="ITP59" s="40"/>
      <c r="ITQ59" s="40"/>
      <c r="ITR59" s="40"/>
      <c r="ITS59" s="40"/>
      <c r="ITT59" s="40"/>
      <c r="ITU59" s="40"/>
      <c r="ITV59" s="40"/>
      <c r="ITW59" s="40"/>
      <c r="ITX59" s="40"/>
      <c r="ITY59" s="40"/>
      <c r="ITZ59" s="40"/>
      <c r="IUA59" s="40"/>
      <c r="IUB59" s="40"/>
      <c r="IUC59" s="40"/>
      <c r="IUD59" s="40"/>
      <c r="IUE59" s="40"/>
      <c r="IUF59" s="40"/>
      <c r="IUG59" s="40"/>
      <c r="IUH59" s="40"/>
      <c r="IUI59" s="40"/>
      <c r="IUJ59" s="40"/>
      <c r="IUK59" s="40"/>
      <c r="IUL59" s="40"/>
      <c r="IUM59" s="40"/>
      <c r="IUN59" s="40"/>
      <c r="IUO59" s="40"/>
      <c r="IUP59" s="40"/>
      <c r="IUQ59" s="40"/>
      <c r="IUR59" s="40"/>
      <c r="IUS59" s="40"/>
      <c r="IUT59" s="40"/>
      <c r="IUU59" s="40"/>
      <c r="IUV59" s="40"/>
      <c r="IUW59" s="40"/>
      <c r="IUX59" s="40"/>
      <c r="IUY59" s="40"/>
      <c r="IUZ59" s="40"/>
      <c r="IVA59" s="40"/>
      <c r="IVB59" s="40"/>
      <c r="IVC59" s="40"/>
      <c r="IVD59" s="40"/>
      <c r="IVE59" s="40"/>
      <c r="IVF59" s="40"/>
      <c r="IVG59" s="40"/>
      <c r="IVH59" s="40"/>
      <c r="IVI59" s="40"/>
      <c r="IVJ59" s="40"/>
      <c r="IVK59" s="40"/>
      <c r="IVL59" s="40"/>
      <c r="IVM59" s="40"/>
      <c r="IVN59" s="40"/>
      <c r="IVO59" s="40"/>
      <c r="IVP59" s="40"/>
      <c r="IVQ59" s="40"/>
      <c r="IVR59" s="40"/>
      <c r="IVS59" s="40"/>
      <c r="IVT59" s="40"/>
      <c r="IVU59" s="40"/>
      <c r="IVV59" s="40"/>
      <c r="IVW59" s="40"/>
      <c r="IVX59" s="40"/>
      <c r="IVY59" s="40"/>
      <c r="IVZ59" s="40"/>
      <c r="IWA59" s="40"/>
      <c r="IWB59" s="40"/>
      <c r="IWC59" s="40"/>
      <c r="IWD59" s="40"/>
      <c r="IWE59" s="40"/>
      <c r="IWF59" s="40"/>
      <c r="IWG59" s="40"/>
      <c r="IWH59" s="40"/>
      <c r="IWI59" s="40"/>
      <c r="IWJ59" s="40"/>
      <c r="IWK59" s="40"/>
      <c r="IWL59" s="40"/>
      <c r="IWM59" s="40"/>
      <c r="IWN59" s="40"/>
      <c r="IWO59" s="40"/>
      <c r="IWP59" s="40"/>
      <c r="IWQ59" s="40"/>
      <c r="IWR59" s="40"/>
      <c r="IWS59" s="40"/>
      <c r="IWT59" s="40"/>
      <c r="IWU59" s="40"/>
      <c r="IWV59" s="40"/>
      <c r="IWW59" s="40"/>
      <c r="IWX59" s="40"/>
      <c r="IWY59" s="40"/>
      <c r="IWZ59" s="40"/>
      <c r="IXA59" s="40"/>
      <c r="IXB59" s="40"/>
      <c r="IXC59" s="40"/>
      <c r="IXD59" s="40"/>
      <c r="IXE59" s="40"/>
      <c r="IXF59" s="40"/>
      <c r="IXG59" s="40"/>
      <c r="IXH59" s="40"/>
      <c r="IXI59" s="40"/>
      <c r="IXJ59" s="40"/>
      <c r="IXK59" s="40"/>
      <c r="IXL59" s="40"/>
      <c r="IXM59" s="40"/>
      <c r="IXN59" s="40"/>
      <c r="IXO59" s="40"/>
      <c r="IXP59" s="40"/>
      <c r="IXQ59" s="40"/>
      <c r="IXR59" s="40"/>
      <c r="IXS59" s="40"/>
      <c r="IXT59" s="40"/>
      <c r="IXU59" s="40"/>
      <c r="IXV59" s="40"/>
      <c r="IXW59" s="40"/>
      <c r="IXX59" s="40"/>
      <c r="IXY59" s="40"/>
      <c r="IXZ59" s="40"/>
      <c r="IYA59" s="40"/>
      <c r="IYB59" s="40"/>
      <c r="IYC59" s="40"/>
      <c r="IYD59" s="40"/>
      <c r="IYE59" s="40"/>
      <c r="IYF59" s="40"/>
      <c r="IYG59" s="40"/>
      <c r="IYH59" s="40"/>
      <c r="IYI59" s="40"/>
      <c r="IYJ59" s="40"/>
      <c r="IYK59" s="40"/>
      <c r="IYL59" s="40"/>
      <c r="IYM59" s="40"/>
      <c r="IYN59" s="40"/>
      <c r="IYO59" s="40"/>
      <c r="IYP59" s="40"/>
      <c r="IYQ59" s="40"/>
      <c r="IYR59" s="40"/>
      <c r="IYS59" s="40"/>
      <c r="IYT59" s="40"/>
      <c r="IYU59" s="40"/>
      <c r="IYV59" s="40"/>
      <c r="IYW59" s="40"/>
      <c r="IYX59" s="40"/>
      <c r="IYY59" s="40"/>
      <c r="IYZ59" s="40"/>
      <c r="IZA59" s="40"/>
      <c r="IZB59" s="40"/>
      <c r="IZC59" s="40"/>
      <c r="IZD59" s="40"/>
      <c r="IZE59" s="40"/>
      <c r="IZF59" s="40"/>
      <c r="IZG59" s="40"/>
      <c r="IZH59" s="40"/>
      <c r="IZI59" s="40"/>
      <c r="IZJ59" s="40"/>
      <c r="IZK59" s="40"/>
      <c r="IZL59" s="40"/>
      <c r="IZM59" s="40"/>
      <c r="IZN59" s="40"/>
      <c r="IZO59" s="40"/>
      <c r="IZP59" s="40"/>
      <c r="IZQ59" s="40"/>
      <c r="IZR59" s="40"/>
      <c r="IZS59" s="40"/>
      <c r="IZT59" s="40"/>
      <c r="IZU59" s="40"/>
      <c r="IZV59" s="40"/>
      <c r="IZW59" s="40"/>
      <c r="IZX59" s="40"/>
      <c r="IZY59" s="40"/>
      <c r="IZZ59" s="40"/>
      <c r="JAA59" s="40"/>
      <c r="JAB59" s="40"/>
      <c r="JAC59" s="40"/>
      <c r="JAD59" s="40"/>
      <c r="JAE59" s="40"/>
      <c r="JAF59" s="40"/>
      <c r="JAG59" s="40"/>
      <c r="JAH59" s="40"/>
      <c r="JAI59" s="40"/>
      <c r="JAJ59" s="40"/>
      <c r="JAK59" s="40"/>
      <c r="JAL59" s="40"/>
      <c r="JAM59" s="40"/>
      <c r="JAN59" s="40"/>
      <c r="JAO59" s="40"/>
      <c r="JAP59" s="40"/>
      <c r="JAQ59" s="40"/>
      <c r="JAR59" s="40"/>
      <c r="JAS59" s="40"/>
      <c r="JAT59" s="40"/>
      <c r="JAU59" s="40"/>
      <c r="JAV59" s="40"/>
      <c r="JAW59" s="40"/>
      <c r="JAX59" s="40"/>
      <c r="JAY59" s="40"/>
      <c r="JAZ59" s="40"/>
      <c r="JBA59" s="40"/>
      <c r="JBB59" s="40"/>
      <c r="JBC59" s="40"/>
      <c r="JBD59" s="40"/>
      <c r="JBE59" s="40"/>
      <c r="JBF59" s="40"/>
      <c r="JBG59" s="40"/>
      <c r="JBH59" s="40"/>
      <c r="JBI59" s="40"/>
      <c r="JBJ59" s="40"/>
      <c r="JBK59" s="40"/>
      <c r="JBL59" s="40"/>
      <c r="JBM59" s="40"/>
      <c r="JBN59" s="40"/>
      <c r="JBO59" s="40"/>
      <c r="JBP59" s="40"/>
      <c r="JBQ59" s="40"/>
      <c r="JBR59" s="40"/>
      <c r="JBS59" s="40"/>
      <c r="JBT59" s="40"/>
      <c r="JBU59" s="40"/>
      <c r="JBV59" s="40"/>
      <c r="JBW59" s="40"/>
      <c r="JBX59" s="40"/>
      <c r="JBY59" s="40"/>
      <c r="JBZ59" s="40"/>
      <c r="JCA59" s="40"/>
      <c r="JCB59" s="40"/>
      <c r="JCC59" s="40"/>
      <c r="JCD59" s="40"/>
      <c r="JCE59" s="40"/>
      <c r="JCF59" s="40"/>
      <c r="JCG59" s="40"/>
      <c r="JCH59" s="40"/>
      <c r="JCI59" s="40"/>
      <c r="JCJ59" s="40"/>
      <c r="JCK59" s="40"/>
      <c r="JCL59" s="40"/>
      <c r="JCM59" s="40"/>
      <c r="JCN59" s="40"/>
      <c r="JCO59" s="40"/>
      <c r="JCP59" s="40"/>
      <c r="JCQ59" s="40"/>
      <c r="JCR59" s="40"/>
      <c r="JCS59" s="40"/>
      <c r="JCT59" s="40"/>
      <c r="JCU59" s="40"/>
      <c r="JCV59" s="40"/>
      <c r="JCW59" s="40"/>
      <c r="JCX59" s="40"/>
      <c r="JCY59" s="40"/>
      <c r="JCZ59" s="40"/>
      <c r="JDA59" s="40"/>
      <c r="JDB59" s="40"/>
      <c r="JDC59" s="40"/>
      <c r="JDD59" s="40"/>
      <c r="JDE59" s="40"/>
      <c r="JDF59" s="40"/>
      <c r="JDG59" s="40"/>
      <c r="JDH59" s="40"/>
      <c r="JDI59" s="40"/>
      <c r="JDJ59" s="40"/>
      <c r="JDK59" s="40"/>
      <c r="JDL59" s="40"/>
      <c r="JDM59" s="40"/>
      <c r="JDN59" s="40"/>
      <c r="JDO59" s="40"/>
      <c r="JDP59" s="40"/>
      <c r="JDQ59" s="40"/>
      <c r="JDR59" s="40"/>
      <c r="JDS59" s="40"/>
      <c r="JDT59" s="40"/>
      <c r="JDU59" s="40"/>
      <c r="JDV59" s="40"/>
      <c r="JDW59" s="40"/>
      <c r="JDX59" s="40"/>
      <c r="JDY59" s="40"/>
      <c r="JDZ59" s="40"/>
      <c r="JEA59" s="40"/>
      <c r="JEB59" s="40"/>
      <c r="JEC59" s="40"/>
      <c r="JED59" s="40"/>
      <c r="JEE59" s="40"/>
      <c r="JEF59" s="40"/>
      <c r="JEG59" s="40"/>
      <c r="JEH59" s="40"/>
      <c r="JEI59" s="40"/>
      <c r="JEJ59" s="40"/>
      <c r="JEK59" s="40"/>
      <c r="JEL59" s="40"/>
      <c r="JEM59" s="40"/>
      <c r="JEN59" s="40"/>
      <c r="JEO59" s="40"/>
      <c r="JEP59" s="40"/>
      <c r="JEQ59" s="40"/>
      <c r="JER59" s="40"/>
      <c r="JES59" s="40"/>
      <c r="JET59" s="40"/>
      <c r="JEU59" s="40"/>
      <c r="JEV59" s="40"/>
      <c r="JEW59" s="40"/>
      <c r="JEX59" s="40"/>
      <c r="JEY59" s="40"/>
      <c r="JEZ59" s="40"/>
      <c r="JFA59" s="40"/>
      <c r="JFB59" s="40"/>
      <c r="JFC59" s="40"/>
      <c r="JFD59" s="40"/>
      <c r="JFE59" s="40"/>
      <c r="JFF59" s="40"/>
      <c r="JFG59" s="40"/>
      <c r="JFH59" s="40"/>
      <c r="JFI59" s="40"/>
      <c r="JFJ59" s="40"/>
      <c r="JFK59" s="40"/>
      <c r="JFL59" s="40"/>
      <c r="JFM59" s="40"/>
      <c r="JFN59" s="40"/>
      <c r="JFO59" s="40"/>
      <c r="JFP59" s="40"/>
      <c r="JFQ59" s="40"/>
      <c r="JFR59" s="40"/>
      <c r="JFS59" s="40"/>
      <c r="JFT59" s="40"/>
      <c r="JFU59" s="40"/>
      <c r="JFV59" s="40"/>
      <c r="JFW59" s="40"/>
      <c r="JFX59" s="40"/>
      <c r="JFY59" s="40"/>
      <c r="JFZ59" s="40"/>
      <c r="JGA59" s="40"/>
      <c r="JGB59" s="40"/>
      <c r="JGC59" s="40"/>
      <c r="JGD59" s="40"/>
      <c r="JGE59" s="40"/>
      <c r="JGF59" s="40"/>
      <c r="JGG59" s="40"/>
      <c r="JGH59" s="40"/>
      <c r="JGI59" s="40"/>
      <c r="JGJ59" s="40"/>
      <c r="JGK59" s="40"/>
      <c r="JGL59" s="40"/>
      <c r="JGM59" s="40"/>
      <c r="JGN59" s="40"/>
      <c r="JGO59" s="40"/>
      <c r="JGP59" s="40"/>
      <c r="JGQ59" s="40"/>
      <c r="JGR59" s="40"/>
      <c r="JGS59" s="40"/>
      <c r="JGT59" s="40"/>
      <c r="JGU59" s="40"/>
      <c r="JGV59" s="40"/>
      <c r="JGW59" s="40"/>
      <c r="JGX59" s="40"/>
      <c r="JGY59" s="40"/>
      <c r="JGZ59" s="40"/>
      <c r="JHA59" s="40"/>
      <c r="JHB59" s="40"/>
      <c r="JHC59" s="40"/>
      <c r="JHD59" s="40"/>
      <c r="JHE59" s="40"/>
      <c r="JHF59" s="40"/>
      <c r="JHG59" s="40"/>
      <c r="JHH59" s="40"/>
      <c r="JHI59" s="40"/>
      <c r="JHJ59" s="40"/>
      <c r="JHK59" s="40"/>
      <c r="JHL59" s="40"/>
      <c r="JHM59" s="40"/>
      <c r="JHN59" s="40"/>
      <c r="JHO59" s="40"/>
      <c r="JHP59" s="40"/>
      <c r="JHQ59" s="40"/>
      <c r="JHR59" s="40"/>
      <c r="JHS59" s="40"/>
      <c r="JHT59" s="40"/>
      <c r="JHU59" s="40"/>
      <c r="JHV59" s="40"/>
      <c r="JHW59" s="40"/>
      <c r="JHX59" s="40"/>
      <c r="JHY59" s="40"/>
      <c r="JHZ59" s="40"/>
      <c r="JIA59" s="40"/>
      <c r="JIB59" s="40"/>
      <c r="JIC59" s="40"/>
      <c r="JID59" s="40"/>
      <c r="JIE59" s="40"/>
      <c r="JIF59" s="40"/>
      <c r="JIG59" s="40"/>
      <c r="JIH59" s="40"/>
      <c r="JII59" s="40"/>
      <c r="JIJ59" s="40"/>
      <c r="JIK59" s="40"/>
      <c r="JIL59" s="40"/>
      <c r="JIM59" s="40"/>
      <c r="JIN59" s="40"/>
      <c r="JIO59" s="40"/>
      <c r="JIP59" s="40"/>
      <c r="JIQ59" s="40"/>
      <c r="JIR59" s="40"/>
      <c r="JIS59" s="40"/>
      <c r="JIT59" s="40"/>
      <c r="JIU59" s="40"/>
      <c r="JIV59" s="40"/>
      <c r="JIW59" s="40"/>
      <c r="JIX59" s="40"/>
      <c r="JIY59" s="40"/>
      <c r="JIZ59" s="40"/>
      <c r="JJA59" s="40"/>
      <c r="JJB59" s="40"/>
      <c r="JJC59" s="40"/>
      <c r="JJD59" s="40"/>
      <c r="JJE59" s="40"/>
      <c r="JJF59" s="40"/>
      <c r="JJG59" s="40"/>
      <c r="JJH59" s="40"/>
      <c r="JJI59" s="40"/>
      <c r="JJJ59" s="40"/>
      <c r="JJK59" s="40"/>
      <c r="JJL59" s="40"/>
      <c r="JJM59" s="40"/>
      <c r="JJN59" s="40"/>
      <c r="JJO59" s="40"/>
      <c r="JJP59" s="40"/>
      <c r="JJQ59" s="40"/>
      <c r="JJR59" s="40"/>
      <c r="JJS59" s="40"/>
      <c r="JJT59" s="40"/>
      <c r="JJU59" s="40"/>
      <c r="JJV59" s="40"/>
      <c r="JJW59" s="40"/>
      <c r="JJX59" s="40"/>
      <c r="JJY59" s="40"/>
      <c r="JJZ59" s="40"/>
      <c r="JKA59" s="40"/>
      <c r="JKB59" s="40"/>
      <c r="JKC59" s="40"/>
      <c r="JKD59" s="40"/>
      <c r="JKE59" s="40"/>
      <c r="JKF59" s="40"/>
      <c r="JKG59" s="40"/>
      <c r="JKH59" s="40"/>
      <c r="JKI59" s="40"/>
      <c r="JKJ59" s="40"/>
      <c r="JKK59" s="40"/>
      <c r="JKL59" s="40"/>
      <c r="JKM59" s="40"/>
      <c r="JKN59" s="40"/>
      <c r="JKO59" s="40"/>
      <c r="JKP59" s="40"/>
      <c r="JKQ59" s="40"/>
      <c r="JKR59" s="40"/>
      <c r="JKS59" s="40"/>
      <c r="JKT59" s="40"/>
      <c r="JKU59" s="40"/>
      <c r="JKV59" s="40"/>
      <c r="JKW59" s="40"/>
      <c r="JKX59" s="40"/>
      <c r="JKY59" s="40"/>
      <c r="JKZ59" s="40"/>
      <c r="JLA59" s="40"/>
      <c r="JLB59" s="40"/>
      <c r="JLC59" s="40"/>
      <c r="JLD59" s="40"/>
      <c r="JLE59" s="40"/>
      <c r="JLF59" s="40"/>
      <c r="JLG59" s="40"/>
      <c r="JLH59" s="40"/>
      <c r="JLI59" s="40"/>
      <c r="JLJ59" s="40"/>
      <c r="JLK59" s="40"/>
      <c r="JLL59" s="40"/>
      <c r="JLM59" s="40"/>
      <c r="JLN59" s="40"/>
      <c r="JLO59" s="40"/>
      <c r="JLP59" s="40"/>
      <c r="JLQ59" s="40"/>
      <c r="JLR59" s="40"/>
      <c r="JLS59" s="40"/>
      <c r="JLT59" s="40"/>
      <c r="JLU59" s="40"/>
      <c r="JLV59" s="40"/>
      <c r="JLW59" s="40"/>
      <c r="JLX59" s="40"/>
      <c r="JLY59" s="40"/>
      <c r="JLZ59" s="40"/>
      <c r="JMA59" s="40"/>
      <c r="JMB59" s="40"/>
      <c r="JMC59" s="40"/>
      <c r="JMD59" s="40"/>
      <c r="JME59" s="40"/>
      <c r="JMF59" s="40"/>
      <c r="JMG59" s="40"/>
      <c r="JMH59" s="40"/>
      <c r="JMI59" s="40"/>
      <c r="JMJ59" s="40"/>
      <c r="JMK59" s="40"/>
      <c r="JML59" s="40"/>
      <c r="JMM59" s="40"/>
      <c r="JMN59" s="40"/>
      <c r="JMO59" s="40"/>
      <c r="JMP59" s="40"/>
      <c r="JMQ59" s="40"/>
      <c r="JMR59" s="40"/>
      <c r="JMS59" s="40"/>
      <c r="JMT59" s="40"/>
      <c r="JMU59" s="40"/>
      <c r="JMV59" s="40"/>
      <c r="JMW59" s="40"/>
      <c r="JMX59" s="40"/>
      <c r="JMY59" s="40"/>
      <c r="JMZ59" s="40"/>
      <c r="JNA59" s="40"/>
      <c r="JNB59" s="40"/>
      <c r="JNC59" s="40"/>
      <c r="JND59" s="40"/>
      <c r="JNE59" s="40"/>
      <c r="JNF59" s="40"/>
      <c r="JNG59" s="40"/>
      <c r="JNH59" s="40"/>
      <c r="JNI59" s="40"/>
      <c r="JNJ59" s="40"/>
      <c r="JNK59" s="40"/>
      <c r="JNL59" s="40"/>
      <c r="JNM59" s="40"/>
      <c r="JNN59" s="40"/>
      <c r="JNO59" s="40"/>
      <c r="JNP59" s="40"/>
      <c r="JNQ59" s="40"/>
      <c r="JNR59" s="40"/>
      <c r="JNS59" s="40"/>
      <c r="JNT59" s="40"/>
      <c r="JNU59" s="40"/>
      <c r="JNV59" s="40"/>
      <c r="JNW59" s="40"/>
      <c r="JNX59" s="40"/>
      <c r="JNY59" s="40"/>
      <c r="JNZ59" s="40"/>
      <c r="JOA59" s="40"/>
      <c r="JOB59" s="40"/>
      <c r="JOC59" s="40"/>
      <c r="JOD59" s="40"/>
      <c r="JOE59" s="40"/>
      <c r="JOF59" s="40"/>
      <c r="JOG59" s="40"/>
      <c r="JOH59" s="40"/>
      <c r="JOI59" s="40"/>
      <c r="JOJ59" s="40"/>
      <c r="JOK59" s="40"/>
      <c r="JOL59" s="40"/>
      <c r="JOM59" s="40"/>
      <c r="JON59" s="40"/>
      <c r="JOO59" s="40"/>
      <c r="JOP59" s="40"/>
      <c r="JOQ59" s="40"/>
      <c r="JOR59" s="40"/>
      <c r="JOS59" s="40"/>
      <c r="JOT59" s="40"/>
      <c r="JOU59" s="40"/>
      <c r="JOV59" s="40"/>
      <c r="JOW59" s="40"/>
      <c r="JOX59" s="40"/>
      <c r="JOY59" s="40"/>
      <c r="JOZ59" s="40"/>
      <c r="JPA59" s="40"/>
      <c r="JPB59" s="40"/>
      <c r="JPC59" s="40"/>
      <c r="JPD59" s="40"/>
      <c r="JPE59" s="40"/>
      <c r="JPF59" s="40"/>
      <c r="JPG59" s="40"/>
      <c r="JPH59" s="40"/>
      <c r="JPI59" s="40"/>
      <c r="JPJ59" s="40"/>
      <c r="JPK59" s="40"/>
      <c r="JPL59" s="40"/>
      <c r="JPM59" s="40"/>
      <c r="JPN59" s="40"/>
      <c r="JPO59" s="40"/>
      <c r="JPP59" s="40"/>
      <c r="JPQ59" s="40"/>
      <c r="JPR59" s="40"/>
      <c r="JPS59" s="40"/>
      <c r="JPT59" s="40"/>
      <c r="JPU59" s="40"/>
      <c r="JPV59" s="40"/>
      <c r="JPW59" s="40"/>
      <c r="JPX59" s="40"/>
      <c r="JPY59" s="40"/>
      <c r="JPZ59" s="40"/>
      <c r="JQA59" s="40"/>
      <c r="JQB59" s="40"/>
      <c r="JQC59" s="40"/>
      <c r="JQD59" s="40"/>
      <c r="JQE59" s="40"/>
      <c r="JQF59" s="40"/>
      <c r="JQG59" s="40"/>
      <c r="JQH59" s="40"/>
      <c r="JQI59" s="40"/>
      <c r="JQJ59" s="40"/>
      <c r="JQK59" s="40"/>
      <c r="JQL59" s="40"/>
      <c r="JQM59" s="40"/>
      <c r="JQN59" s="40"/>
      <c r="JQO59" s="40"/>
      <c r="JQP59" s="40"/>
      <c r="JQQ59" s="40"/>
      <c r="JQR59" s="40"/>
      <c r="JQS59" s="40"/>
      <c r="JQT59" s="40"/>
      <c r="JQU59" s="40"/>
      <c r="JQV59" s="40"/>
      <c r="JQW59" s="40"/>
      <c r="JQX59" s="40"/>
      <c r="JQY59" s="40"/>
      <c r="JQZ59" s="40"/>
      <c r="JRA59" s="40"/>
      <c r="JRB59" s="40"/>
      <c r="JRC59" s="40"/>
      <c r="JRD59" s="40"/>
      <c r="JRE59" s="40"/>
      <c r="JRF59" s="40"/>
      <c r="JRG59" s="40"/>
      <c r="JRH59" s="40"/>
      <c r="JRI59" s="40"/>
      <c r="JRJ59" s="40"/>
      <c r="JRK59" s="40"/>
      <c r="JRL59" s="40"/>
      <c r="JRM59" s="40"/>
      <c r="JRN59" s="40"/>
      <c r="JRO59" s="40"/>
      <c r="JRP59" s="40"/>
      <c r="JRQ59" s="40"/>
      <c r="JRR59" s="40"/>
      <c r="JRS59" s="40"/>
      <c r="JRT59" s="40"/>
      <c r="JRU59" s="40"/>
      <c r="JRV59" s="40"/>
      <c r="JRW59" s="40"/>
      <c r="JRX59" s="40"/>
      <c r="JRY59" s="40"/>
      <c r="JRZ59" s="40"/>
      <c r="JSA59" s="40"/>
      <c r="JSB59" s="40"/>
      <c r="JSC59" s="40"/>
      <c r="JSD59" s="40"/>
      <c r="JSE59" s="40"/>
      <c r="JSF59" s="40"/>
      <c r="JSG59" s="40"/>
      <c r="JSH59" s="40"/>
      <c r="JSI59" s="40"/>
      <c r="JSJ59" s="40"/>
      <c r="JSK59" s="40"/>
      <c r="JSL59" s="40"/>
      <c r="JSM59" s="40"/>
      <c r="JSN59" s="40"/>
      <c r="JSO59" s="40"/>
      <c r="JSP59" s="40"/>
      <c r="JSQ59" s="40"/>
      <c r="JSR59" s="40"/>
      <c r="JSS59" s="40"/>
      <c r="JST59" s="40"/>
      <c r="JSU59" s="40"/>
      <c r="JSV59" s="40"/>
      <c r="JSW59" s="40"/>
      <c r="JSX59" s="40"/>
      <c r="JSY59" s="40"/>
      <c r="JSZ59" s="40"/>
      <c r="JTA59" s="40"/>
      <c r="JTB59" s="40"/>
      <c r="JTC59" s="40"/>
      <c r="JTD59" s="40"/>
      <c r="JTE59" s="40"/>
      <c r="JTF59" s="40"/>
      <c r="JTG59" s="40"/>
      <c r="JTH59" s="40"/>
      <c r="JTI59" s="40"/>
      <c r="JTJ59" s="40"/>
      <c r="JTK59" s="40"/>
      <c r="JTL59" s="40"/>
      <c r="JTM59" s="40"/>
      <c r="JTN59" s="40"/>
      <c r="JTO59" s="40"/>
      <c r="JTP59" s="40"/>
      <c r="JTQ59" s="40"/>
      <c r="JTR59" s="40"/>
      <c r="JTS59" s="40"/>
      <c r="JTT59" s="40"/>
      <c r="JTU59" s="40"/>
      <c r="JTV59" s="40"/>
      <c r="JTW59" s="40"/>
      <c r="JTX59" s="40"/>
      <c r="JTY59" s="40"/>
      <c r="JTZ59" s="40"/>
      <c r="JUA59" s="40"/>
      <c r="JUB59" s="40"/>
      <c r="JUC59" s="40"/>
      <c r="JUD59" s="40"/>
      <c r="JUE59" s="40"/>
      <c r="JUF59" s="40"/>
      <c r="JUG59" s="40"/>
      <c r="JUH59" s="40"/>
      <c r="JUI59" s="40"/>
      <c r="JUJ59" s="40"/>
      <c r="JUK59" s="40"/>
      <c r="JUL59" s="40"/>
      <c r="JUM59" s="40"/>
      <c r="JUN59" s="40"/>
      <c r="JUO59" s="40"/>
      <c r="JUP59" s="40"/>
      <c r="JUQ59" s="40"/>
      <c r="JUR59" s="40"/>
      <c r="JUS59" s="40"/>
      <c r="JUT59" s="40"/>
      <c r="JUU59" s="40"/>
      <c r="JUV59" s="40"/>
      <c r="JUW59" s="40"/>
      <c r="JUX59" s="40"/>
      <c r="JUY59" s="40"/>
      <c r="JUZ59" s="40"/>
      <c r="JVA59" s="40"/>
      <c r="JVB59" s="40"/>
      <c r="JVC59" s="40"/>
      <c r="JVD59" s="40"/>
      <c r="JVE59" s="40"/>
      <c r="JVF59" s="40"/>
      <c r="JVG59" s="40"/>
      <c r="JVH59" s="40"/>
      <c r="JVI59" s="40"/>
      <c r="JVJ59" s="40"/>
      <c r="JVK59" s="40"/>
      <c r="JVL59" s="40"/>
      <c r="JVM59" s="40"/>
      <c r="JVN59" s="40"/>
      <c r="JVO59" s="40"/>
      <c r="JVP59" s="40"/>
      <c r="JVQ59" s="40"/>
      <c r="JVR59" s="40"/>
      <c r="JVS59" s="40"/>
      <c r="JVT59" s="40"/>
      <c r="JVU59" s="40"/>
      <c r="JVV59" s="40"/>
      <c r="JVW59" s="40"/>
      <c r="JVX59" s="40"/>
      <c r="JVY59" s="40"/>
      <c r="JVZ59" s="40"/>
      <c r="JWA59" s="40"/>
      <c r="JWB59" s="40"/>
      <c r="JWC59" s="40"/>
      <c r="JWD59" s="40"/>
      <c r="JWE59" s="40"/>
      <c r="JWF59" s="40"/>
      <c r="JWG59" s="40"/>
      <c r="JWH59" s="40"/>
      <c r="JWI59" s="40"/>
      <c r="JWJ59" s="40"/>
      <c r="JWK59" s="40"/>
      <c r="JWL59" s="40"/>
      <c r="JWM59" s="40"/>
      <c r="JWN59" s="40"/>
      <c r="JWO59" s="40"/>
      <c r="JWP59" s="40"/>
      <c r="JWQ59" s="40"/>
      <c r="JWR59" s="40"/>
      <c r="JWS59" s="40"/>
      <c r="JWT59" s="40"/>
      <c r="JWU59" s="40"/>
      <c r="JWV59" s="40"/>
      <c r="JWW59" s="40"/>
      <c r="JWX59" s="40"/>
      <c r="JWY59" s="40"/>
      <c r="JWZ59" s="40"/>
      <c r="JXA59" s="40"/>
      <c r="JXB59" s="40"/>
      <c r="JXC59" s="40"/>
      <c r="JXD59" s="40"/>
      <c r="JXE59" s="40"/>
      <c r="JXF59" s="40"/>
      <c r="JXG59" s="40"/>
      <c r="JXH59" s="40"/>
      <c r="JXI59" s="40"/>
      <c r="JXJ59" s="40"/>
      <c r="JXK59" s="40"/>
      <c r="JXL59" s="40"/>
      <c r="JXM59" s="40"/>
      <c r="JXN59" s="40"/>
      <c r="JXO59" s="40"/>
      <c r="JXP59" s="40"/>
      <c r="JXQ59" s="40"/>
      <c r="JXR59" s="40"/>
      <c r="JXS59" s="40"/>
      <c r="JXT59" s="40"/>
      <c r="JXU59" s="40"/>
      <c r="JXV59" s="40"/>
      <c r="JXW59" s="40"/>
      <c r="JXX59" s="40"/>
      <c r="JXY59" s="40"/>
      <c r="JXZ59" s="40"/>
      <c r="JYA59" s="40"/>
      <c r="JYB59" s="40"/>
      <c r="JYC59" s="40"/>
      <c r="JYD59" s="40"/>
      <c r="JYE59" s="40"/>
      <c r="JYF59" s="40"/>
      <c r="JYG59" s="40"/>
      <c r="JYH59" s="40"/>
      <c r="JYI59" s="40"/>
      <c r="JYJ59" s="40"/>
      <c r="JYK59" s="40"/>
      <c r="JYL59" s="40"/>
      <c r="JYM59" s="40"/>
      <c r="JYN59" s="40"/>
      <c r="JYO59" s="40"/>
      <c r="JYP59" s="40"/>
      <c r="JYQ59" s="40"/>
      <c r="JYR59" s="40"/>
      <c r="JYS59" s="40"/>
      <c r="JYT59" s="40"/>
      <c r="JYU59" s="40"/>
      <c r="JYV59" s="40"/>
      <c r="JYW59" s="40"/>
      <c r="JYX59" s="40"/>
      <c r="JYY59" s="40"/>
      <c r="JYZ59" s="40"/>
      <c r="JZA59" s="40"/>
      <c r="JZB59" s="40"/>
      <c r="JZC59" s="40"/>
      <c r="JZD59" s="40"/>
      <c r="JZE59" s="40"/>
      <c r="JZF59" s="40"/>
      <c r="JZG59" s="40"/>
      <c r="JZH59" s="40"/>
      <c r="JZI59" s="40"/>
      <c r="JZJ59" s="40"/>
      <c r="JZK59" s="40"/>
      <c r="JZL59" s="40"/>
      <c r="JZM59" s="40"/>
      <c r="JZN59" s="40"/>
      <c r="JZO59" s="40"/>
      <c r="JZP59" s="40"/>
      <c r="JZQ59" s="40"/>
      <c r="JZR59" s="40"/>
      <c r="JZS59" s="40"/>
      <c r="JZT59" s="40"/>
      <c r="JZU59" s="40"/>
      <c r="JZV59" s="40"/>
      <c r="JZW59" s="40"/>
      <c r="JZX59" s="40"/>
      <c r="JZY59" s="40"/>
      <c r="JZZ59" s="40"/>
      <c r="KAA59" s="40"/>
      <c r="KAB59" s="40"/>
      <c r="KAC59" s="40"/>
      <c r="KAD59" s="40"/>
      <c r="KAE59" s="40"/>
      <c r="KAF59" s="40"/>
      <c r="KAG59" s="40"/>
      <c r="KAH59" s="40"/>
      <c r="KAI59" s="40"/>
      <c r="KAJ59" s="40"/>
      <c r="KAK59" s="40"/>
      <c r="KAL59" s="40"/>
      <c r="KAM59" s="40"/>
      <c r="KAN59" s="40"/>
      <c r="KAO59" s="40"/>
      <c r="KAP59" s="40"/>
      <c r="KAQ59" s="40"/>
      <c r="KAR59" s="40"/>
      <c r="KAS59" s="40"/>
      <c r="KAT59" s="40"/>
      <c r="KAU59" s="40"/>
      <c r="KAV59" s="40"/>
      <c r="KAW59" s="40"/>
      <c r="KAX59" s="40"/>
      <c r="KAY59" s="40"/>
      <c r="KAZ59" s="40"/>
      <c r="KBA59" s="40"/>
      <c r="KBB59" s="40"/>
      <c r="KBC59" s="40"/>
      <c r="KBD59" s="40"/>
      <c r="KBE59" s="40"/>
      <c r="KBF59" s="40"/>
      <c r="KBG59" s="40"/>
      <c r="KBH59" s="40"/>
      <c r="KBI59" s="40"/>
      <c r="KBJ59" s="40"/>
      <c r="KBK59" s="40"/>
      <c r="KBL59" s="40"/>
      <c r="KBM59" s="40"/>
      <c r="KBN59" s="40"/>
      <c r="KBO59" s="40"/>
      <c r="KBP59" s="40"/>
      <c r="KBQ59" s="40"/>
      <c r="KBR59" s="40"/>
      <c r="KBS59" s="40"/>
      <c r="KBT59" s="40"/>
      <c r="KBU59" s="40"/>
      <c r="KBV59" s="40"/>
      <c r="KBW59" s="40"/>
      <c r="KBX59" s="40"/>
      <c r="KBY59" s="40"/>
      <c r="KBZ59" s="40"/>
      <c r="KCA59" s="40"/>
      <c r="KCB59" s="40"/>
      <c r="KCC59" s="40"/>
      <c r="KCD59" s="40"/>
      <c r="KCE59" s="40"/>
      <c r="KCF59" s="40"/>
      <c r="KCG59" s="40"/>
      <c r="KCH59" s="40"/>
      <c r="KCI59" s="40"/>
      <c r="KCJ59" s="40"/>
      <c r="KCK59" s="40"/>
      <c r="KCL59" s="40"/>
      <c r="KCM59" s="40"/>
      <c r="KCN59" s="40"/>
      <c r="KCO59" s="40"/>
      <c r="KCP59" s="40"/>
      <c r="KCQ59" s="40"/>
      <c r="KCR59" s="40"/>
      <c r="KCS59" s="40"/>
      <c r="KCT59" s="40"/>
      <c r="KCU59" s="40"/>
      <c r="KCV59" s="40"/>
      <c r="KCW59" s="40"/>
      <c r="KCX59" s="40"/>
      <c r="KCY59" s="40"/>
      <c r="KCZ59" s="40"/>
      <c r="KDA59" s="40"/>
      <c r="KDB59" s="40"/>
      <c r="KDC59" s="40"/>
      <c r="KDD59" s="40"/>
      <c r="KDE59" s="40"/>
      <c r="KDF59" s="40"/>
      <c r="KDG59" s="40"/>
      <c r="KDH59" s="40"/>
      <c r="KDI59" s="40"/>
      <c r="KDJ59" s="40"/>
      <c r="KDK59" s="40"/>
      <c r="KDL59" s="40"/>
      <c r="KDM59" s="40"/>
      <c r="KDN59" s="40"/>
      <c r="KDO59" s="40"/>
      <c r="KDP59" s="40"/>
      <c r="KDQ59" s="40"/>
      <c r="KDR59" s="40"/>
      <c r="KDS59" s="40"/>
      <c r="KDT59" s="40"/>
      <c r="KDU59" s="40"/>
      <c r="KDV59" s="40"/>
      <c r="KDW59" s="40"/>
      <c r="KDX59" s="40"/>
      <c r="KDY59" s="40"/>
      <c r="KDZ59" s="40"/>
      <c r="KEA59" s="40"/>
      <c r="KEB59" s="40"/>
      <c r="KEC59" s="40"/>
      <c r="KED59" s="40"/>
      <c r="KEE59" s="40"/>
      <c r="KEF59" s="40"/>
      <c r="KEG59" s="40"/>
      <c r="KEH59" s="40"/>
      <c r="KEI59" s="40"/>
      <c r="KEJ59" s="40"/>
      <c r="KEK59" s="40"/>
      <c r="KEL59" s="40"/>
      <c r="KEM59" s="40"/>
      <c r="KEN59" s="40"/>
      <c r="KEO59" s="40"/>
      <c r="KEP59" s="40"/>
      <c r="KEQ59" s="40"/>
      <c r="KER59" s="40"/>
      <c r="KES59" s="40"/>
      <c r="KET59" s="40"/>
      <c r="KEU59" s="40"/>
      <c r="KEV59" s="40"/>
      <c r="KEW59" s="40"/>
      <c r="KEX59" s="40"/>
      <c r="KEY59" s="40"/>
      <c r="KEZ59" s="40"/>
      <c r="KFA59" s="40"/>
      <c r="KFB59" s="40"/>
      <c r="KFC59" s="40"/>
      <c r="KFD59" s="40"/>
      <c r="KFE59" s="40"/>
      <c r="KFF59" s="40"/>
      <c r="KFG59" s="40"/>
      <c r="KFH59" s="40"/>
      <c r="KFI59" s="40"/>
      <c r="KFJ59" s="40"/>
      <c r="KFK59" s="40"/>
      <c r="KFL59" s="40"/>
      <c r="KFM59" s="40"/>
      <c r="KFN59" s="40"/>
      <c r="KFO59" s="40"/>
      <c r="KFP59" s="40"/>
      <c r="KFQ59" s="40"/>
      <c r="KFR59" s="40"/>
      <c r="KFS59" s="40"/>
      <c r="KFT59" s="40"/>
      <c r="KFU59" s="40"/>
      <c r="KFV59" s="40"/>
      <c r="KFW59" s="40"/>
      <c r="KFX59" s="40"/>
      <c r="KFY59" s="40"/>
      <c r="KFZ59" s="40"/>
      <c r="KGA59" s="40"/>
      <c r="KGB59" s="40"/>
      <c r="KGC59" s="40"/>
      <c r="KGD59" s="40"/>
      <c r="KGE59" s="40"/>
      <c r="KGF59" s="40"/>
      <c r="KGG59" s="40"/>
      <c r="KGH59" s="40"/>
      <c r="KGI59" s="40"/>
      <c r="KGJ59" s="40"/>
      <c r="KGK59" s="40"/>
      <c r="KGL59" s="40"/>
      <c r="KGM59" s="40"/>
      <c r="KGN59" s="40"/>
      <c r="KGO59" s="40"/>
      <c r="KGP59" s="40"/>
      <c r="KGQ59" s="40"/>
      <c r="KGR59" s="40"/>
      <c r="KGS59" s="40"/>
      <c r="KGT59" s="40"/>
      <c r="KGU59" s="40"/>
      <c r="KGV59" s="40"/>
      <c r="KGW59" s="40"/>
      <c r="KGX59" s="40"/>
      <c r="KGY59" s="40"/>
      <c r="KGZ59" s="40"/>
      <c r="KHA59" s="40"/>
      <c r="KHB59" s="40"/>
      <c r="KHC59" s="40"/>
      <c r="KHD59" s="40"/>
      <c r="KHE59" s="40"/>
      <c r="KHF59" s="40"/>
      <c r="KHG59" s="40"/>
      <c r="KHH59" s="40"/>
      <c r="KHI59" s="40"/>
      <c r="KHJ59" s="40"/>
      <c r="KHK59" s="40"/>
      <c r="KHL59" s="40"/>
      <c r="KHM59" s="40"/>
      <c r="KHN59" s="40"/>
      <c r="KHO59" s="40"/>
      <c r="KHP59" s="40"/>
      <c r="KHQ59" s="40"/>
      <c r="KHR59" s="40"/>
      <c r="KHS59" s="40"/>
      <c r="KHT59" s="40"/>
      <c r="KHU59" s="40"/>
      <c r="KHV59" s="40"/>
      <c r="KHW59" s="40"/>
      <c r="KHX59" s="40"/>
      <c r="KHY59" s="40"/>
      <c r="KHZ59" s="40"/>
      <c r="KIA59" s="40"/>
      <c r="KIB59" s="40"/>
      <c r="KIC59" s="40"/>
      <c r="KID59" s="40"/>
      <c r="KIE59" s="40"/>
      <c r="KIF59" s="40"/>
      <c r="KIG59" s="40"/>
      <c r="KIH59" s="40"/>
      <c r="KII59" s="40"/>
      <c r="KIJ59" s="40"/>
      <c r="KIK59" s="40"/>
      <c r="KIL59" s="40"/>
      <c r="KIM59" s="40"/>
      <c r="KIN59" s="40"/>
      <c r="KIO59" s="40"/>
      <c r="KIP59" s="40"/>
      <c r="KIQ59" s="40"/>
      <c r="KIR59" s="40"/>
      <c r="KIS59" s="40"/>
      <c r="KIT59" s="40"/>
      <c r="KIU59" s="40"/>
      <c r="KIV59" s="40"/>
      <c r="KIW59" s="40"/>
      <c r="KIX59" s="40"/>
      <c r="KIY59" s="40"/>
      <c r="KIZ59" s="40"/>
      <c r="KJA59" s="40"/>
      <c r="KJB59" s="40"/>
      <c r="KJC59" s="40"/>
      <c r="KJD59" s="40"/>
      <c r="KJE59" s="40"/>
      <c r="KJF59" s="40"/>
      <c r="KJG59" s="40"/>
      <c r="KJH59" s="40"/>
      <c r="KJI59" s="40"/>
      <c r="KJJ59" s="40"/>
      <c r="KJK59" s="40"/>
      <c r="KJL59" s="40"/>
      <c r="KJM59" s="40"/>
      <c r="KJN59" s="40"/>
      <c r="KJO59" s="40"/>
      <c r="KJP59" s="40"/>
      <c r="KJQ59" s="40"/>
      <c r="KJR59" s="40"/>
      <c r="KJS59" s="40"/>
      <c r="KJT59" s="40"/>
      <c r="KJU59" s="40"/>
      <c r="KJV59" s="40"/>
      <c r="KJW59" s="40"/>
      <c r="KJX59" s="40"/>
      <c r="KJY59" s="40"/>
      <c r="KJZ59" s="40"/>
      <c r="KKA59" s="40"/>
      <c r="KKB59" s="40"/>
      <c r="KKC59" s="40"/>
      <c r="KKD59" s="40"/>
      <c r="KKE59" s="40"/>
      <c r="KKF59" s="40"/>
      <c r="KKG59" s="40"/>
      <c r="KKH59" s="40"/>
      <c r="KKI59" s="40"/>
      <c r="KKJ59" s="40"/>
      <c r="KKK59" s="40"/>
      <c r="KKL59" s="40"/>
      <c r="KKM59" s="40"/>
      <c r="KKN59" s="40"/>
      <c r="KKO59" s="40"/>
      <c r="KKP59" s="40"/>
      <c r="KKQ59" s="40"/>
      <c r="KKR59" s="40"/>
      <c r="KKS59" s="40"/>
      <c r="KKT59" s="40"/>
      <c r="KKU59" s="40"/>
      <c r="KKV59" s="40"/>
      <c r="KKW59" s="40"/>
      <c r="KKX59" s="40"/>
      <c r="KKY59" s="40"/>
      <c r="KKZ59" s="40"/>
      <c r="KLA59" s="40"/>
      <c r="KLB59" s="40"/>
      <c r="KLC59" s="40"/>
      <c r="KLD59" s="40"/>
      <c r="KLE59" s="40"/>
      <c r="KLF59" s="40"/>
      <c r="KLG59" s="40"/>
      <c r="KLH59" s="40"/>
      <c r="KLI59" s="40"/>
      <c r="KLJ59" s="40"/>
      <c r="KLK59" s="40"/>
      <c r="KLL59" s="40"/>
      <c r="KLM59" s="40"/>
      <c r="KLN59" s="40"/>
      <c r="KLO59" s="40"/>
      <c r="KLP59" s="40"/>
      <c r="KLQ59" s="40"/>
      <c r="KLR59" s="40"/>
      <c r="KLS59" s="40"/>
      <c r="KLT59" s="40"/>
      <c r="KLU59" s="40"/>
      <c r="KLV59" s="40"/>
      <c r="KLW59" s="40"/>
      <c r="KLX59" s="40"/>
      <c r="KLY59" s="40"/>
      <c r="KLZ59" s="40"/>
      <c r="KMA59" s="40"/>
      <c r="KMB59" s="40"/>
      <c r="KMC59" s="40"/>
      <c r="KMD59" s="40"/>
      <c r="KME59" s="40"/>
      <c r="KMF59" s="40"/>
      <c r="KMG59" s="40"/>
      <c r="KMH59" s="40"/>
      <c r="KMI59" s="40"/>
      <c r="KMJ59" s="40"/>
      <c r="KMK59" s="40"/>
      <c r="KML59" s="40"/>
      <c r="KMM59" s="40"/>
      <c r="KMN59" s="40"/>
      <c r="KMO59" s="40"/>
      <c r="KMP59" s="40"/>
      <c r="KMQ59" s="40"/>
      <c r="KMR59" s="40"/>
      <c r="KMS59" s="40"/>
      <c r="KMT59" s="40"/>
      <c r="KMU59" s="40"/>
      <c r="KMV59" s="40"/>
      <c r="KMW59" s="40"/>
      <c r="KMX59" s="40"/>
      <c r="KMY59" s="40"/>
      <c r="KMZ59" s="40"/>
      <c r="KNA59" s="40"/>
      <c r="KNB59" s="40"/>
      <c r="KNC59" s="40"/>
      <c r="KND59" s="40"/>
      <c r="KNE59" s="40"/>
      <c r="KNF59" s="40"/>
      <c r="KNG59" s="40"/>
      <c r="KNH59" s="40"/>
      <c r="KNI59" s="40"/>
      <c r="KNJ59" s="40"/>
      <c r="KNK59" s="40"/>
      <c r="KNL59" s="40"/>
      <c r="KNM59" s="40"/>
      <c r="KNN59" s="40"/>
      <c r="KNO59" s="40"/>
      <c r="KNP59" s="40"/>
      <c r="KNQ59" s="40"/>
      <c r="KNR59" s="40"/>
      <c r="KNS59" s="40"/>
      <c r="KNT59" s="40"/>
      <c r="KNU59" s="40"/>
      <c r="KNV59" s="40"/>
      <c r="KNW59" s="40"/>
      <c r="KNX59" s="40"/>
      <c r="KNY59" s="40"/>
      <c r="KNZ59" s="40"/>
      <c r="KOA59" s="40"/>
      <c r="KOB59" s="40"/>
      <c r="KOC59" s="40"/>
      <c r="KOD59" s="40"/>
      <c r="KOE59" s="40"/>
      <c r="KOF59" s="40"/>
      <c r="KOG59" s="40"/>
      <c r="KOH59" s="40"/>
      <c r="KOI59" s="40"/>
      <c r="KOJ59" s="40"/>
      <c r="KOK59" s="40"/>
      <c r="KOL59" s="40"/>
      <c r="KOM59" s="40"/>
      <c r="KON59" s="40"/>
      <c r="KOO59" s="40"/>
      <c r="KOP59" s="40"/>
      <c r="KOQ59" s="40"/>
      <c r="KOR59" s="40"/>
      <c r="KOS59" s="40"/>
      <c r="KOT59" s="40"/>
      <c r="KOU59" s="40"/>
      <c r="KOV59" s="40"/>
      <c r="KOW59" s="40"/>
      <c r="KOX59" s="40"/>
      <c r="KOY59" s="40"/>
      <c r="KOZ59" s="40"/>
      <c r="KPA59" s="40"/>
      <c r="KPB59" s="40"/>
      <c r="KPC59" s="40"/>
      <c r="KPD59" s="40"/>
      <c r="KPE59" s="40"/>
      <c r="KPF59" s="40"/>
      <c r="KPG59" s="40"/>
      <c r="KPH59" s="40"/>
      <c r="KPI59" s="40"/>
      <c r="KPJ59" s="40"/>
      <c r="KPK59" s="40"/>
      <c r="KPL59" s="40"/>
      <c r="KPM59" s="40"/>
      <c r="KPN59" s="40"/>
      <c r="KPO59" s="40"/>
      <c r="KPP59" s="40"/>
      <c r="KPQ59" s="40"/>
      <c r="KPR59" s="40"/>
      <c r="KPS59" s="40"/>
      <c r="KPT59" s="40"/>
      <c r="KPU59" s="40"/>
      <c r="KPV59" s="40"/>
      <c r="KPW59" s="40"/>
      <c r="KPX59" s="40"/>
      <c r="KPY59" s="40"/>
      <c r="KPZ59" s="40"/>
      <c r="KQA59" s="40"/>
      <c r="KQB59" s="40"/>
      <c r="KQC59" s="40"/>
      <c r="KQD59" s="40"/>
      <c r="KQE59" s="40"/>
      <c r="KQF59" s="40"/>
      <c r="KQG59" s="40"/>
      <c r="KQH59" s="40"/>
      <c r="KQI59" s="40"/>
      <c r="KQJ59" s="40"/>
      <c r="KQK59" s="40"/>
      <c r="KQL59" s="40"/>
      <c r="KQM59" s="40"/>
      <c r="KQN59" s="40"/>
      <c r="KQO59" s="40"/>
      <c r="KQP59" s="40"/>
      <c r="KQQ59" s="40"/>
      <c r="KQR59" s="40"/>
      <c r="KQS59" s="40"/>
      <c r="KQT59" s="40"/>
      <c r="KQU59" s="40"/>
      <c r="KQV59" s="40"/>
      <c r="KQW59" s="40"/>
      <c r="KQX59" s="40"/>
      <c r="KQY59" s="40"/>
      <c r="KQZ59" s="40"/>
      <c r="KRA59" s="40"/>
      <c r="KRB59" s="40"/>
      <c r="KRC59" s="40"/>
      <c r="KRD59" s="40"/>
      <c r="KRE59" s="40"/>
      <c r="KRF59" s="40"/>
      <c r="KRG59" s="40"/>
      <c r="KRH59" s="40"/>
      <c r="KRI59" s="40"/>
      <c r="KRJ59" s="40"/>
      <c r="KRK59" s="40"/>
      <c r="KRL59" s="40"/>
      <c r="KRM59" s="40"/>
      <c r="KRN59" s="40"/>
      <c r="KRO59" s="40"/>
      <c r="KRP59" s="40"/>
      <c r="KRQ59" s="40"/>
      <c r="KRR59" s="40"/>
      <c r="KRS59" s="40"/>
      <c r="KRT59" s="40"/>
      <c r="KRU59" s="40"/>
      <c r="KRV59" s="40"/>
      <c r="KRW59" s="40"/>
      <c r="KRX59" s="40"/>
      <c r="KRY59" s="40"/>
      <c r="KRZ59" s="40"/>
      <c r="KSA59" s="40"/>
      <c r="KSB59" s="40"/>
      <c r="KSC59" s="40"/>
      <c r="KSD59" s="40"/>
      <c r="KSE59" s="40"/>
      <c r="KSF59" s="40"/>
      <c r="KSG59" s="40"/>
      <c r="KSH59" s="40"/>
      <c r="KSI59" s="40"/>
      <c r="KSJ59" s="40"/>
      <c r="KSK59" s="40"/>
      <c r="KSL59" s="40"/>
      <c r="KSM59" s="40"/>
      <c r="KSN59" s="40"/>
      <c r="KSO59" s="40"/>
      <c r="KSP59" s="40"/>
      <c r="KSQ59" s="40"/>
      <c r="KSR59" s="40"/>
      <c r="KSS59" s="40"/>
      <c r="KST59" s="40"/>
      <c r="KSU59" s="40"/>
      <c r="KSV59" s="40"/>
      <c r="KSW59" s="40"/>
      <c r="KSX59" s="40"/>
      <c r="KSY59" s="40"/>
      <c r="KSZ59" s="40"/>
      <c r="KTA59" s="40"/>
      <c r="KTB59" s="40"/>
      <c r="KTC59" s="40"/>
      <c r="KTD59" s="40"/>
      <c r="KTE59" s="40"/>
      <c r="KTF59" s="40"/>
      <c r="KTG59" s="40"/>
      <c r="KTH59" s="40"/>
      <c r="KTI59" s="40"/>
      <c r="KTJ59" s="40"/>
      <c r="KTK59" s="40"/>
      <c r="KTL59" s="40"/>
      <c r="KTM59" s="40"/>
      <c r="KTN59" s="40"/>
      <c r="KTO59" s="40"/>
      <c r="KTP59" s="40"/>
      <c r="KTQ59" s="40"/>
      <c r="KTR59" s="40"/>
      <c r="KTS59" s="40"/>
      <c r="KTT59" s="40"/>
      <c r="KTU59" s="40"/>
      <c r="KTV59" s="40"/>
      <c r="KTW59" s="40"/>
      <c r="KTX59" s="40"/>
      <c r="KTY59" s="40"/>
      <c r="KTZ59" s="40"/>
      <c r="KUA59" s="40"/>
      <c r="KUB59" s="40"/>
      <c r="KUC59" s="40"/>
      <c r="KUD59" s="40"/>
      <c r="KUE59" s="40"/>
      <c r="KUF59" s="40"/>
      <c r="KUG59" s="40"/>
      <c r="KUH59" s="40"/>
      <c r="KUI59" s="40"/>
      <c r="KUJ59" s="40"/>
      <c r="KUK59" s="40"/>
      <c r="KUL59" s="40"/>
      <c r="KUM59" s="40"/>
      <c r="KUN59" s="40"/>
      <c r="KUO59" s="40"/>
      <c r="KUP59" s="40"/>
      <c r="KUQ59" s="40"/>
      <c r="KUR59" s="40"/>
      <c r="KUS59" s="40"/>
      <c r="KUT59" s="40"/>
      <c r="KUU59" s="40"/>
      <c r="KUV59" s="40"/>
      <c r="KUW59" s="40"/>
      <c r="KUX59" s="40"/>
      <c r="KUY59" s="40"/>
      <c r="KUZ59" s="40"/>
      <c r="KVA59" s="40"/>
      <c r="KVB59" s="40"/>
      <c r="KVC59" s="40"/>
      <c r="KVD59" s="40"/>
      <c r="KVE59" s="40"/>
      <c r="KVF59" s="40"/>
      <c r="KVG59" s="40"/>
      <c r="KVH59" s="40"/>
      <c r="KVI59" s="40"/>
      <c r="KVJ59" s="40"/>
      <c r="KVK59" s="40"/>
      <c r="KVL59" s="40"/>
      <c r="KVM59" s="40"/>
      <c r="KVN59" s="40"/>
      <c r="KVO59" s="40"/>
      <c r="KVP59" s="40"/>
      <c r="KVQ59" s="40"/>
      <c r="KVR59" s="40"/>
      <c r="KVS59" s="40"/>
      <c r="KVT59" s="40"/>
      <c r="KVU59" s="40"/>
      <c r="KVV59" s="40"/>
      <c r="KVW59" s="40"/>
      <c r="KVX59" s="40"/>
      <c r="KVY59" s="40"/>
      <c r="KVZ59" s="40"/>
      <c r="KWA59" s="40"/>
      <c r="KWB59" s="40"/>
      <c r="KWC59" s="40"/>
      <c r="KWD59" s="40"/>
      <c r="KWE59" s="40"/>
      <c r="KWF59" s="40"/>
      <c r="KWG59" s="40"/>
      <c r="KWH59" s="40"/>
      <c r="KWI59" s="40"/>
      <c r="KWJ59" s="40"/>
      <c r="KWK59" s="40"/>
      <c r="KWL59" s="40"/>
      <c r="KWM59" s="40"/>
      <c r="KWN59" s="40"/>
      <c r="KWO59" s="40"/>
      <c r="KWP59" s="40"/>
      <c r="KWQ59" s="40"/>
      <c r="KWR59" s="40"/>
      <c r="KWS59" s="40"/>
      <c r="KWT59" s="40"/>
      <c r="KWU59" s="40"/>
      <c r="KWV59" s="40"/>
      <c r="KWW59" s="40"/>
      <c r="KWX59" s="40"/>
      <c r="KWY59" s="40"/>
      <c r="KWZ59" s="40"/>
      <c r="KXA59" s="40"/>
      <c r="KXB59" s="40"/>
      <c r="KXC59" s="40"/>
      <c r="KXD59" s="40"/>
      <c r="KXE59" s="40"/>
      <c r="KXF59" s="40"/>
      <c r="KXG59" s="40"/>
      <c r="KXH59" s="40"/>
      <c r="KXI59" s="40"/>
      <c r="KXJ59" s="40"/>
      <c r="KXK59" s="40"/>
      <c r="KXL59" s="40"/>
      <c r="KXM59" s="40"/>
      <c r="KXN59" s="40"/>
      <c r="KXO59" s="40"/>
      <c r="KXP59" s="40"/>
      <c r="KXQ59" s="40"/>
      <c r="KXR59" s="40"/>
      <c r="KXS59" s="40"/>
      <c r="KXT59" s="40"/>
      <c r="KXU59" s="40"/>
      <c r="KXV59" s="40"/>
      <c r="KXW59" s="40"/>
      <c r="KXX59" s="40"/>
      <c r="KXY59" s="40"/>
      <c r="KXZ59" s="40"/>
      <c r="KYA59" s="40"/>
      <c r="KYB59" s="40"/>
      <c r="KYC59" s="40"/>
      <c r="KYD59" s="40"/>
      <c r="KYE59" s="40"/>
      <c r="KYF59" s="40"/>
      <c r="KYG59" s="40"/>
      <c r="KYH59" s="40"/>
      <c r="KYI59" s="40"/>
      <c r="KYJ59" s="40"/>
      <c r="KYK59" s="40"/>
      <c r="KYL59" s="40"/>
      <c r="KYM59" s="40"/>
      <c r="KYN59" s="40"/>
      <c r="KYO59" s="40"/>
      <c r="KYP59" s="40"/>
      <c r="KYQ59" s="40"/>
      <c r="KYR59" s="40"/>
      <c r="KYS59" s="40"/>
      <c r="KYT59" s="40"/>
      <c r="KYU59" s="40"/>
      <c r="KYV59" s="40"/>
      <c r="KYW59" s="40"/>
      <c r="KYX59" s="40"/>
      <c r="KYY59" s="40"/>
      <c r="KYZ59" s="40"/>
      <c r="KZA59" s="40"/>
      <c r="KZB59" s="40"/>
      <c r="KZC59" s="40"/>
      <c r="KZD59" s="40"/>
      <c r="KZE59" s="40"/>
      <c r="KZF59" s="40"/>
      <c r="KZG59" s="40"/>
      <c r="KZH59" s="40"/>
      <c r="KZI59" s="40"/>
      <c r="KZJ59" s="40"/>
      <c r="KZK59" s="40"/>
      <c r="KZL59" s="40"/>
      <c r="KZM59" s="40"/>
      <c r="KZN59" s="40"/>
      <c r="KZO59" s="40"/>
      <c r="KZP59" s="40"/>
      <c r="KZQ59" s="40"/>
      <c r="KZR59" s="40"/>
      <c r="KZS59" s="40"/>
      <c r="KZT59" s="40"/>
      <c r="KZU59" s="40"/>
      <c r="KZV59" s="40"/>
      <c r="KZW59" s="40"/>
      <c r="KZX59" s="40"/>
      <c r="KZY59" s="40"/>
      <c r="KZZ59" s="40"/>
      <c r="LAA59" s="40"/>
      <c r="LAB59" s="40"/>
      <c r="LAC59" s="40"/>
      <c r="LAD59" s="40"/>
      <c r="LAE59" s="40"/>
      <c r="LAF59" s="40"/>
      <c r="LAG59" s="40"/>
      <c r="LAH59" s="40"/>
      <c r="LAI59" s="40"/>
      <c r="LAJ59" s="40"/>
      <c r="LAK59" s="40"/>
      <c r="LAL59" s="40"/>
      <c r="LAM59" s="40"/>
      <c r="LAN59" s="40"/>
      <c r="LAO59" s="40"/>
      <c r="LAP59" s="40"/>
      <c r="LAQ59" s="40"/>
      <c r="LAR59" s="40"/>
      <c r="LAS59" s="40"/>
      <c r="LAT59" s="40"/>
      <c r="LAU59" s="40"/>
      <c r="LAV59" s="40"/>
      <c r="LAW59" s="40"/>
      <c r="LAX59" s="40"/>
      <c r="LAY59" s="40"/>
      <c r="LAZ59" s="40"/>
      <c r="LBA59" s="40"/>
      <c r="LBB59" s="40"/>
      <c r="LBC59" s="40"/>
      <c r="LBD59" s="40"/>
      <c r="LBE59" s="40"/>
      <c r="LBF59" s="40"/>
      <c r="LBG59" s="40"/>
      <c r="LBH59" s="40"/>
      <c r="LBI59" s="40"/>
      <c r="LBJ59" s="40"/>
      <c r="LBK59" s="40"/>
      <c r="LBL59" s="40"/>
      <c r="LBM59" s="40"/>
      <c r="LBN59" s="40"/>
      <c r="LBO59" s="40"/>
      <c r="LBP59" s="40"/>
      <c r="LBQ59" s="40"/>
      <c r="LBR59" s="40"/>
      <c r="LBS59" s="40"/>
      <c r="LBT59" s="40"/>
      <c r="LBU59" s="40"/>
      <c r="LBV59" s="40"/>
      <c r="LBW59" s="40"/>
      <c r="LBX59" s="40"/>
      <c r="LBY59" s="40"/>
      <c r="LBZ59" s="40"/>
      <c r="LCA59" s="40"/>
      <c r="LCB59" s="40"/>
      <c r="LCC59" s="40"/>
      <c r="LCD59" s="40"/>
      <c r="LCE59" s="40"/>
      <c r="LCF59" s="40"/>
      <c r="LCG59" s="40"/>
      <c r="LCH59" s="40"/>
      <c r="LCI59" s="40"/>
      <c r="LCJ59" s="40"/>
      <c r="LCK59" s="40"/>
      <c r="LCL59" s="40"/>
      <c r="LCM59" s="40"/>
      <c r="LCN59" s="40"/>
      <c r="LCO59" s="40"/>
      <c r="LCP59" s="40"/>
      <c r="LCQ59" s="40"/>
      <c r="LCR59" s="40"/>
      <c r="LCS59" s="40"/>
      <c r="LCT59" s="40"/>
      <c r="LCU59" s="40"/>
      <c r="LCV59" s="40"/>
      <c r="LCW59" s="40"/>
      <c r="LCX59" s="40"/>
      <c r="LCY59" s="40"/>
      <c r="LCZ59" s="40"/>
      <c r="LDA59" s="40"/>
      <c r="LDB59" s="40"/>
      <c r="LDC59" s="40"/>
      <c r="LDD59" s="40"/>
      <c r="LDE59" s="40"/>
      <c r="LDF59" s="40"/>
      <c r="LDG59" s="40"/>
      <c r="LDH59" s="40"/>
      <c r="LDI59" s="40"/>
      <c r="LDJ59" s="40"/>
      <c r="LDK59" s="40"/>
      <c r="LDL59" s="40"/>
      <c r="LDM59" s="40"/>
      <c r="LDN59" s="40"/>
      <c r="LDO59" s="40"/>
      <c r="LDP59" s="40"/>
      <c r="LDQ59" s="40"/>
      <c r="LDR59" s="40"/>
      <c r="LDS59" s="40"/>
      <c r="LDT59" s="40"/>
      <c r="LDU59" s="40"/>
      <c r="LDV59" s="40"/>
      <c r="LDW59" s="40"/>
      <c r="LDX59" s="40"/>
      <c r="LDY59" s="40"/>
      <c r="LDZ59" s="40"/>
      <c r="LEA59" s="40"/>
      <c r="LEB59" s="40"/>
      <c r="LEC59" s="40"/>
      <c r="LED59" s="40"/>
      <c r="LEE59" s="40"/>
      <c r="LEF59" s="40"/>
      <c r="LEG59" s="40"/>
      <c r="LEH59" s="40"/>
      <c r="LEI59" s="40"/>
      <c r="LEJ59" s="40"/>
      <c r="LEK59" s="40"/>
      <c r="LEL59" s="40"/>
      <c r="LEM59" s="40"/>
      <c r="LEN59" s="40"/>
      <c r="LEO59" s="40"/>
      <c r="LEP59" s="40"/>
      <c r="LEQ59" s="40"/>
      <c r="LER59" s="40"/>
      <c r="LES59" s="40"/>
      <c r="LET59" s="40"/>
      <c r="LEU59" s="40"/>
      <c r="LEV59" s="40"/>
      <c r="LEW59" s="40"/>
      <c r="LEX59" s="40"/>
      <c r="LEY59" s="40"/>
      <c r="LEZ59" s="40"/>
      <c r="LFA59" s="40"/>
      <c r="LFB59" s="40"/>
      <c r="LFC59" s="40"/>
      <c r="LFD59" s="40"/>
      <c r="LFE59" s="40"/>
      <c r="LFF59" s="40"/>
      <c r="LFG59" s="40"/>
      <c r="LFH59" s="40"/>
      <c r="LFI59" s="40"/>
      <c r="LFJ59" s="40"/>
      <c r="LFK59" s="40"/>
      <c r="LFL59" s="40"/>
      <c r="LFM59" s="40"/>
      <c r="LFN59" s="40"/>
      <c r="LFO59" s="40"/>
      <c r="LFP59" s="40"/>
      <c r="LFQ59" s="40"/>
      <c r="LFR59" s="40"/>
      <c r="LFS59" s="40"/>
      <c r="LFT59" s="40"/>
      <c r="LFU59" s="40"/>
      <c r="LFV59" s="40"/>
      <c r="LFW59" s="40"/>
      <c r="LFX59" s="40"/>
      <c r="LFY59" s="40"/>
      <c r="LFZ59" s="40"/>
      <c r="LGA59" s="40"/>
      <c r="LGB59" s="40"/>
      <c r="LGC59" s="40"/>
      <c r="LGD59" s="40"/>
      <c r="LGE59" s="40"/>
      <c r="LGF59" s="40"/>
      <c r="LGG59" s="40"/>
      <c r="LGH59" s="40"/>
      <c r="LGI59" s="40"/>
      <c r="LGJ59" s="40"/>
      <c r="LGK59" s="40"/>
      <c r="LGL59" s="40"/>
      <c r="LGM59" s="40"/>
      <c r="LGN59" s="40"/>
      <c r="LGO59" s="40"/>
      <c r="LGP59" s="40"/>
      <c r="LGQ59" s="40"/>
      <c r="LGR59" s="40"/>
      <c r="LGS59" s="40"/>
      <c r="LGT59" s="40"/>
      <c r="LGU59" s="40"/>
      <c r="LGV59" s="40"/>
      <c r="LGW59" s="40"/>
      <c r="LGX59" s="40"/>
      <c r="LGY59" s="40"/>
      <c r="LGZ59" s="40"/>
      <c r="LHA59" s="40"/>
      <c r="LHB59" s="40"/>
      <c r="LHC59" s="40"/>
      <c r="LHD59" s="40"/>
      <c r="LHE59" s="40"/>
      <c r="LHF59" s="40"/>
      <c r="LHG59" s="40"/>
      <c r="LHH59" s="40"/>
      <c r="LHI59" s="40"/>
      <c r="LHJ59" s="40"/>
      <c r="LHK59" s="40"/>
      <c r="LHL59" s="40"/>
      <c r="LHM59" s="40"/>
      <c r="LHN59" s="40"/>
      <c r="LHO59" s="40"/>
      <c r="LHP59" s="40"/>
      <c r="LHQ59" s="40"/>
      <c r="LHR59" s="40"/>
      <c r="LHS59" s="40"/>
      <c r="LHT59" s="40"/>
      <c r="LHU59" s="40"/>
      <c r="LHV59" s="40"/>
      <c r="LHW59" s="40"/>
      <c r="LHX59" s="40"/>
      <c r="LHY59" s="40"/>
      <c r="LHZ59" s="40"/>
      <c r="LIA59" s="40"/>
      <c r="LIB59" s="40"/>
      <c r="LIC59" s="40"/>
      <c r="LID59" s="40"/>
      <c r="LIE59" s="40"/>
      <c r="LIF59" s="40"/>
      <c r="LIG59" s="40"/>
      <c r="LIH59" s="40"/>
      <c r="LII59" s="40"/>
      <c r="LIJ59" s="40"/>
      <c r="LIK59" s="40"/>
      <c r="LIL59" s="40"/>
      <c r="LIM59" s="40"/>
      <c r="LIN59" s="40"/>
      <c r="LIO59" s="40"/>
      <c r="LIP59" s="40"/>
      <c r="LIQ59" s="40"/>
      <c r="LIR59" s="40"/>
      <c r="LIS59" s="40"/>
      <c r="LIT59" s="40"/>
      <c r="LIU59" s="40"/>
      <c r="LIV59" s="40"/>
      <c r="LIW59" s="40"/>
      <c r="LIX59" s="40"/>
      <c r="LIY59" s="40"/>
      <c r="LIZ59" s="40"/>
      <c r="LJA59" s="40"/>
      <c r="LJB59" s="40"/>
      <c r="LJC59" s="40"/>
      <c r="LJD59" s="40"/>
      <c r="LJE59" s="40"/>
      <c r="LJF59" s="40"/>
      <c r="LJG59" s="40"/>
      <c r="LJH59" s="40"/>
      <c r="LJI59" s="40"/>
      <c r="LJJ59" s="40"/>
      <c r="LJK59" s="40"/>
      <c r="LJL59" s="40"/>
      <c r="LJM59" s="40"/>
      <c r="LJN59" s="40"/>
      <c r="LJO59" s="40"/>
      <c r="LJP59" s="40"/>
      <c r="LJQ59" s="40"/>
      <c r="LJR59" s="40"/>
      <c r="LJS59" s="40"/>
      <c r="LJT59" s="40"/>
      <c r="LJU59" s="40"/>
      <c r="LJV59" s="40"/>
      <c r="LJW59" s="40"/>
      <c r="LJX59" s="40"/>
      <c r="LJY59" s="40"/>
      <c r="LJZ59" s="40"/>
      <c r="LKA59" s="40"/>
      <c r="LKB59" s="40"/>
      <c r="LKC59" s="40"/>
      <c r="LKD59" s="40"/>
      <c r="LKE59" s="40"/>
      <c r="LKF59" s="40"/>
      <c r="LKG59" s="40"/>
      <c r="LKH59" s="40"/>
      <c r="LKI59" s="40"/>
      <c r="LKJ59" s="40"/>
      <c r="LKK59" s="40"/>
      <c r="LKL59" s="40"/>
      <c r="LKM59" s="40"/>
      <c r="LKN59" s="40"/>
      <c r="LKO59" s="40"/>
      <c r="LKP59" s="40"/>
      <c r="LKQ59" s="40"/>
      <c r="LKR59" s="40"/>
      <c r="LKS59" s="40"/>
      <c r="LKT59" s="40"/>
      <c r="LKU59" s="40"/>
      <c r="LKV59" s="40"/>
      <c r="LKW59" s="40"/>
      <c r="LKX59" s="40"/>
      <c r="LKY59" s="40"/>
      <c r="LKZ59" s="40"/>
      <c r="LLA59" s="40"/>
      <c r="LLB59" s="40"/>
      <c r="LLC59" s="40"/>
      <c r="LLD59" s="40"/>
      <c r="LLE59" s="40"/>
      <c r="LLF59" s="40"/>
      <c r="LLG59" s="40"/>
      <c r="LLH59" s="40"/>
      <c r="LLI59" s="40"/>
      <c r="LLJ59" s="40"/>
      <c r="LLK59" s="40"/>
      <c r="LLL59" s="40"/>
      <c r="LLM59" s="40"/>
      <c r="LLN59" s="40"/>
      <c r="LLO59" s="40"/>
      <c r="LLP59" s="40"/>
      <c r="LLQ59" s="40"/>
      <c r="LLR59" s="40"/>
      <c r="LLS59" s="40"/>
      <c r="LLT59" s="40"/>
      <c r="LLU59" s="40"/>
      <c r="LLV59" s="40"/>
      <c r="LLW59" s="40"/>
      <c r="LLX59" s="40"/>
      <c r="LLY59" s="40"/>
      <c r="LLZ59" s="40"/>
      <c r="LMA59" s="40"/>
      <c r="LMB59" s="40"/>
      <c r="LMC59" s="40"/>
      <c r="LMD59" s="40"/>
      <c r="LME59" s="40"/>
      <c r="LMF59" s="40"/>
      <c r="LMG59" s="40"/>
      <c r="LMH59" s="40"/>
      <c r="LMI59" s="40"/>
      <c r="LMJ59" s="40"/>
      <c r="LMK59" s="40"/>
      <c r="LML59" s="40"/>
      <c r="LMM59" s="40"/>
      <c r="LMN59" s="40"/>
      <c r="LMO59" s="40"/>
      <c r="LMP59" s="40"/>
      <c r="LMQ59" s="40"/>
      <c r="LMR59" s="40"/>
      <c r="LMS59" s="40"/>
      <c r="LMT59" s="40"/>
      <c r="LMU59" s="40"/>
      <c r="LMV59" s="40"/>
      <c r="LMW59" s="40"/>
      <c r="LMX59" s="40"/>
      <c r="LMY59" s="40"/>
      <c r="LMZ59" s="40"/>
      <c r="LNA59" s="40"/>
      <c r="LNB59" s="40"/>
      <c r="LNC59" s="40"/>
      <c r="LND59" s="40"/>
      <c r="LNE59" s="40"/>
      <c r="LNF59" s="40"/>
      <c r="LNG59" s="40"/>
      <c r="LNH59" s="40"/>
      <c r="LNI59" s="40"/>
      <c r="LNJ59" s="40"/>
      <c r="LNK59" s="40"/>
      <c r="LNL59" s="40"/>
      <c r="LNM59" s="40"/>
      <c r="LNN59" s="40"/>
      <c r="LNO59" s="40"/>
      <c r="LNP59" s="40"/>
      <c r="LNQ59" s="40"/>
      <c r="LNR59" s="40"/>
      <c r="LNS59" s="40"/>
      <c r="LNT59" s="40"/>
      <c r="LNU59" s="40"/>
      <c r="LNV59" s="40"/>
      <c r="LNW59" s="40"/>
      <c r="LNX59" s="40"/>
      <c r="LNY59" s="40"/>
      <c r="LNZ59" s="40"/>
      <c r="LOA59" s="40"/>
      <c r="LOB59" s="40"/>
      <c r="LOC59" s="40"/>
      <c r="LOD59" s="40"/>
      <c r="LOE59" s="40"/>
      <c r="LOF59" s="40"/>
      <c r="LOG59" s="40"/>
      <c r="LOH59" s="40"/>
      <c r="LOI59" s="40"/>
      <c r="LOJ59" s="40"/>
      <c r="LOK59" s="40"/>
      <c r="LOL59" s="40"/>
      <c r="LOM59" s="40"/>
      <c r="LON59" s="40"/>
      <c r="LOO59" s="40"/>
      <c r="LOP59" s="40"/>
      <c r="LOQ59" s="40"/>
      <c r="LOR59" s="40"/>
      <c r="LOS59" s="40"/>
      <c r="LOT59" s="40"/>
      <c r="LOU59" s="40"/>
      <c r="LOV59" s="40"/>
      <c r="LOW59" s="40"/>
      <c r="LOX59" s="40"/>
      <c r="LOY59" s="40"/>
      <c r="LOZ59" s="40"/>
      <c r="LPA59" s="40"/>
      <c r="LPB59" s="40"/>
      <c r="LPC59" s="40"/>
      <c r="LPD59" s="40"/>
      <c r="LPE59" s="40"/>
      <c r="LPF59" s="40"/>
      <c r="LPG59" s="40"/>
      <c r="LPH59" s="40"/>
      <c r="LPI59" s="40"/>
      <c r="LPJ59" s="40"/>
      <c r="LPK59" s="40"/>
      <c r="LPL59" s="40"/>
      <c r="LPM59" s="40"/>
      <c r="LPN59" s="40"/>
      <c r="LPO59" s="40"/>
      <c r="LPP59" s="40"/>
      <c r="LPQ59" s="40"/>
      <c r="LPR59" s="40"/>
      <c r="LPS59" s="40"/>
      <c r="LPT59" s="40"/>
      <c r="LPU59" s="40"/>
      <c r="LPV59" s="40"/>
      <c r="LPW59" s="40"/>
      <c r="LPX59" s="40"/>
      <c r="LPY59" s="40"/>
      <c r="LPZ59" s="40"/>
      <c r="LQA59" s="40"/>
      <c r="LQB59" s="40"/>
      <c r="LQC59" s="40"/>
      <c r="LQD59" s="40"/>
      <c r="LQE59" s="40"/>
      <c r="LQF59" s="40"/>
      <c r="LQG59" s="40"/>
      <c r="LQH59" s="40"/>
      <c r="LQI59" s="40"/>
      <c r="LQJ59" s="40"/>
      <c r="LQK59" s="40"/>
      <c r="LQL59" s="40"/>
      <c r="LQM59" s="40"/>
      <c r="LQN59" s="40"/>
      <c r="LQO59" s="40"/>
      <c r="LQP59" s="40"/>
      <c r="LQQ59" s="40"/>
      <c r="LQR59" s="40"/>
      <c r="LQS59" s="40"/>
      <c r="LQT59" s="40"/>
      <c r="LQU59" s="40"/>
      <c r="LQV59" s="40"/>
      <c r="LQW59" s="40"/>
      <c r="LQX59" s="40"/>
      <c r="LQY59" s="40"/>
      <c r="LQZ59" s="40"/>
      <c r="LRA59" s="40"/>
      <c r="LRB59" s="40"/>
      <c r="LRC59" s="40"/>
      <c r="LRD59" s="40"/>
      <c r="LRE59" s="40"/>
      <c r="LRF59" s="40"/>
      <c r="LRG59" s="40"/>
      <c r="LRH59" s="40"/>
      <c r="LRI59" s="40"/>
      <c r="LRJ59" s="40"/>
      <c r="LRK59" s="40"/>
      <c r="LRL59" s="40"/>
      <c r="LRM59" s="40"/>
      <c r="LRN59" s="40"/>
      <c r="LRO59" s="40"/>
      <c r="LRP59" s="40"/>
      <c r="LRQ59" s="40"/>
      <c r="LRR59" s="40"/>
      <c r="LRS59" s="40"/>
      <c r="LRT59" s="40"/>
      <c r="LRU59" s="40"/>
      <c r="LRV59" s="40"/>
      <c r="LRW59" s="40"/>
      <c r="LRX59" s="40"/>
      <c r="LRY59" s="40"/>
      <c r="LRZ59" s="40"/>
      <c r="LSA59" s="40"/>
      <c r="LSB59" s="40"/>
      <c r="LSC59" s="40"/>
      <c r="LSD59" s="40"/>
      <c r="LSE59" s="40"/>
      <c r="LSF59" s="40"/>
      <c r="LSG59" s="40"/>
      <c r="LSH59" s="40"/>
      <c r="LSI59" s="40"/>
      <c r="LSJ59" s="40"/>
      <c r="LSK59" s="40"/>
      <c r="LSL59" s="40"/>
      <c r="LSM59" s="40"/>
      <c r="LSN59" s="40"/>
      <c r="LSO59" s="40"/>
      <c r="LSP59" s="40"/>
      <c r="LSQ59" s="40"/>
      <c r="LSR59" s="40"/>
      <c r="LSS59" s="40"/>
      <c r="LST59" s="40"/>
      <c r="LSU59" s="40"/>
      <c r="LSV59" s="40"/>
      <c r="LSW59" s="40"/>
      <c r="LSX59" s="40"/>
      <c r="LSY59" s="40"/>
      <c r="LSZ59" s="40"/>
      <c r="LTA59" s="40"/>
      <c r="LTB59" s="40"/>
      <c r="LTC59" s="40"/>
      <c r="LTD59" s="40"/>
      <c r="LTE59" s="40"/>
      <c r="LTF59" s="40"/>
      <c r="LTG59" s="40"/>
      <c r="LTH59" s="40"/>
      <c r="LTI59" s="40"/>
      <c r="LTJ59" s="40"/>
      <c r="LTK59" s="40"/>
      <c r="LTL59" s="40"/>
      <c r="LTM59" s="40"/>
      <c r="LTN59" s="40"/>
      <c r="LTO59" s="40"/>
      <c r="LTP59" s="40"/>
      <c r="LTQ59" s="40"/>
      <c r="LTR59" s="40"/>
      <c r="LTS59" s="40"/>
      <c r="LTT59" s="40"/>
      <c r="LTU59" s="40"/>
      <c r="LTV59" s="40"/>
      <c r="LTW59" s="40"/>
      <c r="LTX59" s="40"/>
      <c r="LTY59" s="40"/>
      <c r="LTZ59" s="40"/>
      <c r="LUA59" s="40"/>
      <c r="LUB59" s="40"/>
      <c r="LUC59" s="40"/>
      <c r="LUD59" s="40"/>
      <c r="LUE59" s="40"/>
      <c r="LUF59" s="40"/>
      <c r="LUG59" s="40"/>
      <c r="LUH59" s="40"/>
      <c r="LUI59" s="40"/>
      <c r="LUJ59" s="40"/>
      <c r="LUK59" s="40"/>
      <c r="LUL59" s="40"/>
      <c r="LUM59" s="40"/>
      <c r="LUN59" s="40"/>
      <c r="LUO59" s="40"/>
      <c r="LUP59" s="40"/>
      <c r="LUQ59" s="40"/>
      <c r="LUR59" s="40"/>
      <c r="LUS59" s="40"/>
      <c r="LUT59" s="40"/>
      <c r="LUU59" s="40"/>
      <c r="LUV59" s="40"/>
      <c r="LUW59" s="40"/>
      <c r="LUX59" s="40"/>
      <c r="LUY59" s="40"/>
      <c r="LUZ59" s="40"/>
      <c r="LVA59" s="40"/>
      <c r="LVB59" s="40"/>
      <c r="LVC59" s="40"/>
      <c r="LVD59" s="40"/>
      <c r="LVE59" s="40"/>
      <c r="LVF59" s="40"/>
      <c r="LVG59" s="40"/>
      <c r="LVH59" s="40"/>
      <c r="LVI59" s="40"/>
      <c r="LVJ59" s="40"/>
      <c r="LVK59" s="40"/>
      <c r="LVL59" s="40"/>
      <c r="LVM59" s="40"/>
      <c r="LVN59" s="40"/>
      <c r="LVO59" s="40"/>
      <c r="LVP59" s="40"/>
      <c r="LVQ59" s="40"/>
      <c r="LVR59" s="40"/>
      <c r="LVS59" s="40"/>
      <c r="LVT59" s="40"/>
      <c r="LVU59" s="40"/>
      <c r="LVV59" s="40"/>
      <c r="LVW59" s="40"/>
      <c r="LVX59" s="40"/>
      <c r="LVY59" s="40"/>
      <c r="LVZ59" s="40"/>
      <c r="LWA59" s="40"/>
      <c r="LWB59" s="40"/>
      <c r="LWC59" s="40"/>
      <c r="LWD59" s="40"/>
      <c r="LWE59" s="40"/>
      <c r="LWF59" s="40"/>
      <c r="LWG59" s="40"/>
      <c r="LWH59" s="40"/>
      <c r="LWI59" s="40"/>
      <c r="LWJ59" s="40"/>
      <c r="LWK59" s="40"/>
      <c r="LWL59" s="40"/>
      <c r="LWM59" s="40"/>
      <c r="LWN59" s="40"/>
      <c r="LWO59" s="40"/>
      <c r="LWP59" s="40"/>
      <c r="LWQ59" s="40"/>
      <c r="LWR59" s="40"/>
      <c r="LWS59" s="40"/>
      <c r="LWT59" s="40"/>
      <c r="LWU59" s="40"/>
      <c r="LWV59" s="40"/>
      <c r="LWW59" s="40"/>
      <c r="LWX59" s="40"/>
      <c r="LWY59" s="40"/>
      <c r="LWZ59" s="40"/>
      <c r="LXA59" s="40"/>
      <c r="LXB59" s="40"/>
      <c r="LXC59" s="40"/>
      <c r="LXD59" s="40"/>
      <c r="LXE59" s="40"/>
      <c r="LXF59" s="40"/>
      <c r="LXG59" s="40"/>
      <c r="LXH59" s="40"/>
      <c r="LXI59" s="40"/>
      <c r="LXJ59" s="40"/>
      <c r="LXK59" s="40"/>
      <c r="LXL59" s="40"/>
      <c r="LXM59" s="40"/>
      <c r="LXN59" s="40"/>
      <c r="LXO59" s="40"/>
      <c r="LXP59" s="40"/>
      <c r="LXQ59" s="40"/>
      <c r="LXR59" s="40"/>
      <c r="LXS59" s="40"/>
      <c r="LXT59" s="40"/>
      <c r="LXU59" s="40"/>
      <c r="LXV59" s="40"/>
      <c r="LXW59" s="40"/>
      <c r="LXX59" s="40"/>
      <c r="LXY59" s="40"/>
      <c r="LXZ59" s="40"/>
      <c r="LYA59" s="40"/>
      <c r="LYB59" s="40"/>
      <c r="LYC59" s="40"/>
      <c r="LYD59" s="40"/>
      <c r="LYE59" s="40"/>
      <c r="LYF59" s="40"/>
      <c r="LYG59" s="40"/>
      <c r="LYH59" s="40"/>
      <c r="LYI59" s="40"/>
      <c r="LYJ59" s="40"/>
      <c r="LYK59" s="40"/>
      <c r="LYL59" s="40"/>
      <c r="LYM59" s="40"/>
      <c r="LYN59" s="40"/>
      <c r="LYO59" s="40"/>
      <c r="LYP59" s="40"/>
      <c r="LYQ59" s="40"/>
      <c r="LYR59" s="40"/>
      <c r="LYS59" s="40"/>
      <c r="LYT59" s="40"/>
      <c r="LYU59" s="40"/>
      <c r="LYV59" s="40"/>
      <c r="LYW59" s="40"/>
      <c r="LYX59" s="40"/>
      <c r="LYY59" s="40"/>
      <c r="LYZ59" s="40"/>
      <c r="LZA59" s="40"/>
      <c r="LZB59" s="40"/>
      <c r="LZC59" s="40"/>
      <c r="LZD59" s="40"/>
      <c r="LZE59" s="40"/>
      <c r="LZF59" s="40"/>
      <c r="LZG59" s="40"/>
      <c r="LZH59" s="40"/>
      <c r="LZI59" s="40"/>
      <c r="LZJ59" s="40"/>
      <c r="LZK59" s="40"/>
      <c r="LZL59" s="40"/>
      <c r="LZM59" s="40"/>
      <c r="LZN59" s="40"/>
      <c r="LZO59" s="40"/>
      <c r="LZP59" s="40"/>
      <c r="LZQ59" s="40"/>
      <c r="LZR59" s="40"/>
      <c r="LZS59" s="40"/>
      <c r="LZT59" s="40"/>
      <c r="LZU59" s="40"/>
      <c r="LZV59" s="40"/>
      <c r="LZW59" s="40"/>
      <c r="LZX59" s="40"/>
      <c r="LZY59" s="40"/>
      <c r="LZZ59" s="40"/>
      <c r="MAA59" s="40"/>
      <c r="MAB59" s="40"/>
      <c r="MAC59" s="40"/>
      <c r="MAD59" s="40"/>
      <c r="MAE59" s="40"/>
      <c r="MAF59" s="40"/>
      <c r="MAG59" s="40"/>
      <c r="MAH59" s="40"/>
      <c r="MAI59" s="40"/>
      <c r="MAJ59" s="40"/>
      <c r="MAK59" s="40"/>
      <c r="MAL59" s="40"/>
      <c r="MAM59" s="40"/>
      <c r="MAN59" s="40"/>
      <c r="MAO59" s="40"/>
      <c r="MAP59" s="40"/>
      <c r="MAQ59" s="40"/>
      <c r="MAR59" s="40"/>
      <c r="MAS59" s="40"/>
      <c r="MAT59" s="40"/>
      <c r="MAU59" s="40"/>
      <c r="MAV59" s="40"/>
      <c r="MAW59" s="40"/>
      <c r="MAX59" s="40"/>
      <c r="MAY59" s="40"/>
      <c r="MAZ59" s="40"/>
      <c r="MBA59" s="40"/>
      <c r="MBB59" s="40"/>
      <c r="MBC59" s="40"/>
      <c r="MBD59" s="40"/>
      <c r="MBE59" s="40"/>
      <c r="MBF59" s="40"/>
      <c r="MBG59" s="40"/>
      <c r="MBH59" s="40"/>
      <c r="MBI59" s="40"/>
      <c r="MBJ59" s="40"/>
      <c r="MBK59" s="40"/>
      <c r="MBL59" s="40"/>
      <c r="MBM59" s="40"/>
      <c r="MBN59" s="40"/>
      <c r="MBO59" s="40"/>
      <c r="MBP59" s="40"/>
      <c r="MBQ59" s="40"/>
      <c r="MBR59" s="40"/>
      <c r="MBS59" s="40"/>
      <c r="MBT59" s="40"/>
      <c r="MBU59" s="40"/>
      <c r="MBV59" s="40"/>
      <c r="MBW59" s="40"/>
      <c r="MBX59" s="40"/>
      <c r="MBY59" s="40"/>
      <c r="MBZ59" s="40"/>
      <c r="MCA59" s="40"/>
      <c r="MCB59" s="40"/>
      <c r="MCC59" s="40"/>
      <c r="MCD59" s="40"/>
      <c r="MCE59" s="40"/>
      <c r="MCF59" s="40"/>
      <c r="MCG59" s="40"/>
      <c r="MCH59" s="40"/>
      <c r="MCI59" s="40"/>
      <c r="MCJ59" s="40"/>
      <c r="MCK59" s="40"/>
      <c r="MCL59" s="40"/>
      <c r="MCM59" s="40"/>
      <c r="MCN59" s="40"/>
      <c r="MCO59" s="40"/>
      <c r="MCP59" s="40"/>
      <c r="MCQ59" s="40"/>
      <c r="MCR59" s="40"/>
      <c r="MCS59" s="40"/>
      <c r="MCT59" s="40"/>
      <c r="MCU59" s="40"/>
      <c r="MCV59" s="40"/>
      <c r="MCW59" s="40"/>
      <c r="MCX59" s="40"/>
      <c r="MCY59" s="40"/>
      <c r="MCZ59" s="40"/>
      <c r="MDA59" s="40"/>
      <c r="MDB59" s="40"/>
      <c r="MDC59" s="40"/>
      <c r="MDD59" s="40"/>
      <c r="MDE59" s="40"/>
      <c r="MDF59" s="40"/>
      <c r="MDG59" s="40"/>
      <c r="MDH59" s="40"/>
      <c r="MDI59" s="40"/>
      <c r="MDJ59" s="40"/>
      <c r="MDK59" s="40"/>
      <c r="MDL59" s="40"/>
      <c r="MDM59" s="40"/>
      <c r="MDN59" s="40"/>
      <c r="MDO59" s="40"/>
      <c r="MDP59" s="40"/>
      <c r="MDQ59" s="40"/>
      <c r="MDR59" s="40"/>
      <c r="MDS59" s="40"/>
      <c r="MDT59" s="40"/>
      <c r="MDU59" s="40"/>
      <c r="MDV59" s="40"/>
      <c r="MDW59" s="40"/>
      <c r="MDX59" s="40"/>
      <c r="MDY59" s="40"/>
      <c r="MDZ59" s="40"/>
      <c r="MEA59" s="40"/>
      <c r="MEB59" s="40"/>
      <c r="MEC59" s="40"/>
      <c r="MED59" s="40"/>
      <c r="MEE59" s="40"/>
      <c r="MEF59" s="40"/>
      <c r="MEG59" s="40"/>
      <c r="MEH59" s="40"/>
      <c r="MEI59" s="40"/>
      <c r="MEJ59" s="40"/>
      <c r="MEK59" s="40"/>
      <c r="MEL59" s="40"/>
      <c r="MEM59" s="40"/>
      <c r="MEN59" s="40"/>
      <c r="MEO59" s="40"/>
      <c r="MEP59" s="40"/>
      <c r="MEQ59" s="40"/>
      <c r="MER59" s="40"/>
      <c r="MES59" s="40"/>
      <c r="MET59" s="40"/>
      <c r="MEU59" s="40"/>
      <c r="MEV59" s="40"/>
      <c r="MEW59" s="40"/>
      <c r="MEX59" s="40"/>
      <c r="MEY59" s="40"/>
      <c r="MEZ59" s="40"/>
      <c r="MFA59" s="40"/>
      <c r="MFB59" s="40"/>
      <c r="MFC59" s="40"/>
      <c r="MFD59" s="40"/>
      <c r="MFE59" s="40"/>
      <c r="MFF59" s="40"/>
      <c r="MFG59" s="40"/>
      <c r="MFH59" s="40"/>
      <c r="MFI59" s="40"/>
      <c r="MFJ59" s="40"/>
      <c r="MFK59" s="40"/>
      <c r="MFL59" s="40"/>
      <c r="MFM59" s="40"/>
      <c r="MFN59" s="40"/>
      <c r="MFO59" s="40"/>
      <c r="MFP59" s="40"/>
      <c r="MFQ59" s="40"/>
      <c r="MFR59" s="40"/>
      <c r="MFS59" s="40"/>
      <c r="MFT59" s="40"/>
      <c r="MFU59" s="40"/>
      <c r="MFV59" s="40"/>
      <c r="MFW59" s="40"/>
      <c r="MFX59" s="40"/>
      <c r="MFY59" s="40"/>
      <c r="MFZ59" s="40"/>
      <c r="MGA59" s="40"/>
      <c r="MGB59" s="40"/>
      <c r="MGC59" s="40"/>
      <c r="MGD59" s="40"/>
      <c r="MGE59" s="40"/>
      <c r="MGF59" s="40"/>
      <c r="MGG59" s="40"/>
      <c r="MGH59" s="40"/>
      <c r="MGI59" s="40"/>
      <c r="MGJ59" s="40"/>
      <c r="MGK59" s="40"/>
      <c r="MGL59" s="40"/>
      <c r="MGM59" s="40"/>
      <c r="MGN59" s="40"/>
      <c r="MGO59" s="40"/>
      <c r="MGP59" s="40"/>
      <c r="MGQ59" s="40"/>
      <c r="MGR59" s="40"/>
      <c r="MGS59" s="40"/>
      <c r="MGT59" s="40"/>
      <c r="MGU59" s="40"/>
      <c r="MGV59" s="40"/>
      <c r="MGW59" s="40"/>
      <c r="MGX59" s="40"/>
      <c r="MGY59" s="40"/>
      <c r="MGZ59" s="40"/>
      <c r="MHA59" s="40"/>
      <c r="MHB59" s="40"/>
      <c r="MHC59" s="40"/>
      <c r="MHD59" s="40"/>
      <c r="MHE59" s="40"/>
      <c r="MHF59" s="40"/>
      <c r="MHG59" s="40"/>
      <c r="MHH59" s="40"/>
      <c r="MHI59" s="40"/>
      <c r="MHJ59" s="40"/>
      <c r="MHK59" s="40"/>
      <c r="MHL59" s="40"/>
      <c r="MHM59" s="40"/>
      <c r="MHN59" s="40"/>
      <c r="MHO59" s="40"/>
      <c r="MHP59" s="40"/>
      <c r="MHQ59" s="40"/>
      <c r="MHR59" s="40"/>
      <c r="MHS59" s="40"/>
      <c r="MHT59" s="40"/>
      <c r="MHU59" s="40"/>
      <c r="MHV59" s="40"/>
      <c r="MHW59" s="40"/>
      <c r="MHX59" s="40"/>
      <c r="MHY59" s="40"/>
      <c r="MHZ59" s="40"/>
      <c r="MIA59" s="40"/>
      <c r="MIB59" s="40"/>
      <c r="MIC59" s="40"/>
      <c r="MID59" s="40"/>
      <c r="MIE59" s="40"/>
      <c r="MIF59" s="40"/>
      <c r="MIG59" s="40"/>
      <c r="MIH59" s="40"/>
      <c r="MII59" s="40"/>
      <c r="MIJ59" s="40"/>
      <c r="MIK59" s="40"/>
      <c r="MIL59" s="40"/>
      <c r="MIM59" s="40"/>
      <c r="MIN59" s="40"/>
      <c r="MIO59" s="40"/>
      <c r="MIP59" s="40"/>
      <c r="MIQ59" s="40"/>
      <c r="MIR59" s="40"/>
      <c r="MIS59" s="40"/>
      <c r="MIT59" s="40"/>
      <c r="MIU59" s="40"/>
      <c r="MIV59" s="40"/>
      <c r="MIW59" s="40"/>
      <c r="MIX59" s="40"/>
      <c r="MIY59" s="40"/>
      <c r="MIZ59" s="40"/>
      <c r="MJA59" s="40"/>
      <c r="MJB59" s="40"/>
      <c r="MJC59" s="40"/>
      <c r="MJD59" s="40"/>
      <c r="MJE59" s="40"/>
      <c r="MJF59" s="40"/>
      <c r="MJG59" s="40"/>
      <c r="MJH59" s="40"/>
      <c r="MJI59" s="40"/>
      <c r="MJJ59" s="40"/>
      <c r="MJK59" s="40"/>
      <c r="MJL59" s="40"/>
      <c r="MJM59" s="40"/>
      <c r="MJN59" s="40"/>
      <c r="MJO59" s="40"/>
      <c r="MJP59" s="40"/>
      <c r="MJQ59" s="40"/>
      <c r="MJR59" s="40"/>
      <c r="MJS59" s="40"/>
      <c r="MJT59" s="40"/>
      <c r="MJU59" s="40"/>
      <c r="MJV59" s="40"/>
      <c r="MJW59" s="40"/>
      <c r="MJX59" s="40"/>
      <c r="MJY59" s="40"/>
      <c r="MJZ59" s="40"/>
      <c r="MKA59" s="40"/>
      <c r="MKB59" s="40"/>
      <c r="MKC59" s="40"/>
      <c r="MKD59" s="40"/>
      <c r="MKE59" s="40"/>
      <c r="MKF59" s="40"/>
      <c r="MKG59" s="40"/>
      <c r="MKH59" s="40"/>
      <c r="MKI59" s="40"/>
      <c r="MKJ59" s="40"/>
      <c r="MKK59" s="40"/>
      <c r="MKL59" s="40"/>
      <c r="MKM59" s="40"/>
      <c r="MKN59" s="40"/>
      <c r="MKO59" s="40"/>
      <c r="MKP59" s="40"/>
      <c r="MKQ59" s="40"/>
      <c r="MKR59" s="40"/>
      <c r="MKS59" s="40"/>
      <c r="MKT59" s="40"/>
      <c r="MKU59" s="40"/>
      <c r="MKV59" s="40"/>
      <c r="MKW59" s="40"/>
      <c r="MKX59" s="40"/>
      <c r="MKY59" s="40"/>
      <c r="MKZ59" s="40"/>
      <c r="MLA59" s="40"/>
      <c r="MLB59" s="40"/>
      <c r="MLC59" s="40"/>
      <c r="MLD59" s="40"/>
      <c r="MLE59" s="40"/>
      <c r="MLF59" s="40"/>
      <c r="MLG59" s="40"/>
      <c r="MLH59" s="40"/>
      <c r="MLI59" s="40"/>
      <c r="MLJ59" s="40"/>
      <c r="MLK59" s="40"/>
      <c r="MLL59" s="40"/>
      <c r="MLM59" s="40"/>
      <c r="MLN59" s="40"/>
      <c r="MLO59" s="40"/>
      <c r="MLP59" s="40"/>
      <c r="MLQ59" s="40"/>
      <c r="MLR59" s="40"/>
      <c r="MLS59" s="40"/>
      <c r="MLT59" s="40"/>
      <c r="MLU59" s="40"/>
      <c r="MLV59" s="40"/>
      <c r="MLW59" s="40"/>
      <c r="MLX59" s="40"/>
      <c r="MLY59" s="40"/>
      <c r="MLZ59" s="40"/>
      <c r="MMA59" s="40"/>
      <c r="MMB59" s="40"/>
      <c r="MMC59" s="40"/>
      <c r="MMD59" s="40"/>
      <c r="MME59" s="40"/>
      <c r="MMF59" s="40"/>
      <c r="MMG59" s="40"/>
      <c r="MMH59" s="40"/>
      <c r="MMI59" s="40"/>
      <c r="MMJ59" s="40"/>
      <c r="MMK59" s="40"/>
      <c r="MML59" s="40"/>
      <c r="MMM59" s="40"/>
      <c r="MMN59" s="40"/>
      <c r="MMO59" s="40"/>
      <c r="MMP59" s="40"/>
      <c r="MMQ59" s="40"/>
      <c r="MMR59" s="40"/>
      <c r="MMS59" s="40"/>
      <c r="MMT59" s="40"/>
      <c r="MMU59" s="40"/>
      <c r="MMV59" s="40"/>
      <c r="MMW59" s="40"/>
      <c r="MMX59" s="40"/>
      <c r="MMY59" s="40"/>
      <c r="MMZ59" s="40"/>
      <c r="MNA59" s="40"/>
      <c r="MNB59" s="40"/>
      <c r="MNC59" s="40"/>
      <c r="MND59" s="40"/>
      <c r="MNE59" s="40"/>
      <c r="MNF59" s="40"/>
      <c r="MNG59" s="40"/>
      <c r="MNH59" s="40"/>
      <c r="MNI59" s="40"/>
      <c r="MNJ59" s="40"/>
      <c r="MNK59" s="40"/>
      <c r="MNL59" s="40"/>
      <c r="MNM59" s="40"/>
      <c r="MNN59" s="40"/>
      <c r="MNO59" s="40"/>
      <c r="MNP59" s="40"/>
      <c r="MNQ59" s="40"/>
      <c r="MNR59" s="40"/>
      <c r="MNS59" s="40"/>
      <c r="MNT59" s="40"/>
      <c r="MNU59" s="40"/>
      <c r="MNV59" s="40"/>
      <c r="MNW59" s="40"/>
      <c r="MNX59" s="40"/>
      <c r="MNY59" s="40"/>
      <c r="MNZ59" s="40"/>
      <c r="MOA59" s="40"/>
      <c r="MOB59" s="40"/>
      <c r="MOC59" s="40"/>
      <c r="MOD59" s="40"/>
      <c r="MOE59" s="40"/>
      <c r="MOF59" s="40"/>
      <c r="MOG59" s="40"/>
      <c r="MOH59" s="40"/>
      <c r="MOI59" s="40"/>
      <c r="MOJ59" s="40"/>
      <c r="MOK59" s="40"/>
      <c r="MOL59" s="40"/>
      <c r="MOM59" s="40"/>
      <c r="MON59" s="40"/>
      <c r="MOO59" s="40"/>
      <c r="MOP59" s="40"/>
      <c r="MOQ59" s="40"/>
      <c r="MOR59" s="40"/>
      <c r="MOS59" s="40"/>
      <c r="MOT59" s="40"/>
      <c r="MOU59" s="40"/>
      <c r="MOV59" s="40"/>
      <c r="MOW59" s="40"/>
      <c r="MOX59" s="40"/>
      <c r="MOY59" s="40"/>
      <c r="MOZ59" s="40"/>
      <c r="MPA59" s="40"/>
      <c r="MPB59" s="40"/>
      <c r="MPC59" s="40"/>
      <c r="MPD59" s="40"/>
      <c r="MPE59" s="40"/>
      <c r="MPF59" s="40"/>
      <c r="MPG59" s="40"/>
      <c r="MPH59" s="40"/>
      <c r="MPI59" s="40"/>
      <c r="MPJ59" s="40"/>
      <c r="MPK59" s="40"/>
      <c r="MPL59" s="40"/>
      <c r="MPM59" s="40"/>
      <c r="MPN59" s="40"/>
      <c r="MPO59" s="40"/>
      <c r="MPP59" s="40"/>
      <c r="MPQ59" s="40"/>
      <c r="MPR59" s="40"/>
      <c r="MPS59" s="40"/>
      <c r="MPT59" s="40"/>
      <c r="MPU59" s="40"/>
      <c r="MPV59" s="40"/>
      <c r="MPW59" s="40"/>
      <c r="MPX59" s="40"/>
      <c r="MPY59" s="40"/>
      <c r="MPZ59" s="40"/>
      <c r="MQA59" s="40"/>
      <c r="MQB59" s="40"/>
      <c r="MQC59" s="40"/>
      <c r="MQD59" s="40"/>
      <c r="MQE59" s="40"/>
      <c r="MQF59" s="40"/>
      <c r="MQG59" s="40"/>
      <c r="MQH59" s="40"/>
      <c r="MQI59" s="40"/>
      <c r="MQJ59" s="40"/>
      <c r="MQK59" s="40"/>
      <c r="MQL59" s="40"/>
      <c r="MQM59" s="40"/>
      <c r="MQN59" s="40"/>
      <c r="MQO59" s="40"/>
      <c r="MQP59" s="40"/>
      <c r="MQQ59" s="40"/>
      <c r="MQR59" s="40"/>
      <c r="MQS59" s="40"/>
      <c r="MQT59" s="40"/>
      <c r="MQU59" s="40"/>
      <c r="MQV59" s="40"/>
      <c r="MQW59" s="40"/>
      <c r="MQX59" s="40"/>
      <c r="MQY59" s="40"/>
      <c r="MQZ59" s="40"/>
      <c r="MRA59" s="40"/>
      <c r="MRB59" s="40"/>
      <c r="MRC59" s="40"/>
      <c r="MRD59" s="40"/>
      <c r="MRE59" s="40"/>
      <c r="MRF59" s="40"/>
      <c r="MRG59" s="40"/>
      <c r="MRH59" s="40"/>
      <c r="MRI59" s="40"/>
      <c r="MRJ59" s="40"/>
      <c r="MRK59" s="40"/>
      <c r="MRL59" s="40"/>
      <c r="MRM59" s="40"/>
      <c r="MRN59" s="40"/>
      <c r="MRO59" s="40"/>
      <c r="MRP59" s="40"/>
      <c r="MRQ59" s="40"/>
      <c r="MRR59" s="40"/>
      <c r="MRS59" s="40"/>
      <c r="MRT59" s="40"/>
      <c r="MRU59" s="40"/>
      <c r="MRV59" s="40"/>
      <c r="MRW59" s="40"/>
      <c r="MRX59" s="40"/>
      <c r="MRY59" s="40"/>
      <c r="MRZ59" s="40"/>
      <c r="MSA59" s="40"/>
      <c r="MSB59" s="40"/>
      <c r="MSC59" s="40"/>
      <c r="MSD59" s="40"/>
      <c r="MSE59" s="40"/>
      <c r="MSF59" s="40"/>
      <c r="MSG59" s="40"/>
      <c r="MSH59" s="40"/>
      <c r="MSI59" s="40"/>
      <c r="MSJ59" s="40"/>
      <c r="MSK59" s="40"/>
      <c r="MSL59" s="40"/>
      <c r="MSM59" s="40"/>
      <c r="MSN59" s="40"/>
      <c r="MSO59" s="40"/>
      <c r="MSP59" s="40"/>
      <c r="MSQ59" s="40"/>
      <c r="MSR59" s="40"/>
      <c r="MSS59" s="40"/>
      <c r="MST59" s="40"/>
      <c r="MSU59" s="40"/>
      <c r="MSV59" s="40"/>
      <c r="MSW59" s="40"/>
      <c r="MSX59" s="40"/>
      <c r="MSY59" s="40"/>
      <c r="MSZ59" s="40"/>
      <c r="MTA59" s="40"/>
      <c r="MTB59" s="40"/>
      <c r="MTC59" s="40"/>
      <c r="MTD59" s="40"/>
      <c r="MTE59" s="40"/>
      <c r="MTF59" s="40"/>
      <c r="MTG59" s="40"/>
      <c r="MTH59" s="40"/>
      <c r="MTI59" s="40"/>
      <c r="MTJ59" s="40"/>
      <c r="MTK59" s="40"/>
      <c r="MTL59" s="40"/>
      <c r="MTM59" s="40"/>
      <c r="MTN59" s="40"/>
      <c r="MTO59" s="40"/>
      <c r="MTP59" s="40"/>
      <c r="MTQ59" s="40"/>
      <c r="MTR59" s="40"/>
      <c r="MTS59" s="40"/>
      <c r="MTT59" s="40"/>
      <c r="MTU59" s="40"/>
      <c r="MTV59" s="40"/>
      <c r="MTW59" s="40"/>
      <c r="MTX59" s="40"/>
      <c r="MTY59" s="40"/>
      <c r="MTZ59" s="40"/>
      <c r="MUA59" s="40"/>
      <c r="MUB59" s="40"/>
      <c r="MUC59" s="40"/>
      <c r="MUD59" s="40"/>
      <c r="MUE59" s="40"/>
      <c r="MUF59" s="40"/>
      <c r="MUG59" s="40"/>
      <c r="MUH59" s="40"/>
      <c r="MUI59" s="40"/>
      <c r="MUJ59" s="40"/>
      <c r="MUK59" s="40"/>
      <c r="MUL59" s="40"/>
      <c r="MUM59" s="40"/>
      <c r="MUN59" s="40"/>
      <c r="MUO59" s="40"/>
      <c r="MUP59" s="40"/>
      <c r="MUQ59" s="40"/>
      <c r="MUR59" s="40"/>
      <c r="MUS59" s="40"/>
      <c r="MUT59" s="40"/>
      <c r="MUU59" s="40"/>
      <c r="MUV59" s="40"/>
      <c r="MUW59" s="40"/>
      <c r="MUX59" s="40"/>
      <c r="MUY59" s="40"/>
      <c r="MUZ59" s="40"/>
      <c r="MVA59" s="40"/>
      <c r="MVB59" s="40"/>
      <c r="MVC59" s="40"/>
      <c r="MVD59" s="40"/>
      <c r="MVE59" s="40"/>
      <c r="MVF59" s="40"/>
      <c r="MVG59" s="40"/>
      <c r="MVH59" s="40"/>
      <c r="MVI59" s="40"/>
      <c r="MVJ59" s="40"/>
      <c r="MVK59" s="40"/>
      <c r="MVL59" s="40"/>
      <c r="MVM59" s="40"/>
      <c r="MVN59" s="40"/>
      <c r="MVO59" s="40"/>
      <c r="MVP59" s="40"/>
      <c r="MVQ59" s="40"/>
      <c r="MVR59" s="40"/>
      <c r="MVS59" s="40"/>
      <c r="MVT59" s="40"/>
      <c r="MVU59" s="40"/>
      <c r="MVV59" s="40"/>
      <c r="MVW59" s="40"/>
      <c r="MVX59" s="40"/>
      <c r="MVY59" s="40"/>
      <c r="MVZ59" s="40"/>
      <c r="MWA59" s="40"/>
      <c r="MWB59" s="40"/>
      <c r="MWC59" s="40"/>
      <c r="MWD59" s="40"/>
      <c r="MWE59" s="40"/>
      <c r="MWF59" s="40"/>
      <c r="MWG59" s="40"/>
      <c r="MWH59" s="40"/>
      <c r="MWI59" s="40"/>
      <c r="MWJ59" s="40"/>
      <c r="MWK59" s="40"/>
      <c r="MWL59" s="40"/>
      <c r="MWM59" s="40"/>
      <c r="MWN59" s="40"/>
      <c r="MWO59" s="40"/>
      <c r="MWP59" s="40"/>
      <c r="MWQ59" s="40"/>
      <c r="MWR59" s="40"/>
      <c r="MWS59" s="40"/>
      <c r="MWT59" s="40"/>
      <c r="MWU59" s="40"/>
      <c r="MWV59" s="40"/>
      <c r="MWW59" s="40"/>
      <c r="MWX59" s="40"/>
      <c r="MWY59" s="40"/>
      <c r="MWZ59" s="40"/>
      <c r="MXA59" s="40"/>
      <c r="MXB59" s="40"/>
      <c r="MXC59" s="40"/>
      <c r="MXD59" s="40"/>
      <c r="MXE59" s="40"/>
      <c r="MXF59" s="40"/>
      <c r="MXG59" s="40"/>
      <c r="MXH59" s="40"/>
      <c r="MXI59" s="40"/>
      <c r="MXJ59" s="40"/>
      <c r="MXK59" s="40"/>
      <c r="MXL59" s="40"/>
      <c r="MXM59" s="40"/>
      <c r="MXN59" s="40"/>
      <c r="MXO59" s="40"/>
      <c r="MXP59" s="40"/>
      <c r="MXQ59" s="40"/>
      <c r="MXR59" s="40"/>
      <c r="MXS59" s="40"/>
      <c r="MXT59" s="40"/>
      <c r="MXU59" s="40"/>
      <c r="MXV59" s="40"/>
      <c r="MXW59" s="40"/>
      <c r="MXX59" s="40"/>
      <c r="MXY59" s="40"/>
      <c r="MXZ59" s="40"/>
      <c r="MYA59" s="40"/>
      <c r="MYB59" s="40"/>
      <c r="MYC59" s="40"/>
      <c r="MYD59" s="40"/>
      <c r="MYE59" s="40"/>
      <c r="MYF59" s="40"/>
      <c r="MYG59" s="40"/>
      <c r="MYH59" s="40"/>
      <c r="MYI59" s="40"/>
      <c r="MYJ59" s="40"/>
      <c r="MYK59" s="40"/>
      <c r="MYL59" s="40"/>
      <c r="MYM59" s="40"/>
      <c r="MYN59" s="40"/>
      <c r="MYO59" s="40"/>
      <c r="MYP59" s="40"/>
      <c r="MYQ59" s="40"/>
      <c r="MYR59" s="40"/>
      <c r="MYS59" s="40"/>
      <c r="MYT59" s="40"/>
      <c r="MYU59" s="40"/>
      <c r="MYV59" s="40"/>
      <c r="MYW59" s="40"/>
      <c r="MYX59" s="40"/>
      <c r="MYY59" s="40"/>
      <c r="MYZ59" s="40"/>
      <c r="MZA59" s="40"/>
      <c r="MZB59" s="40"/>
      <c r="MZC59" s="40"/>
      <c r="MZD59" s="40"/>
      <c r="MZE59" s="40"/>
      <c r="MZF59" s="40"/>
      <c r="MZG59" s="40"/>
      <c r="MZH59" s="40"/>
      <c r="MZI59" s="40"/>
      <c r="MZJ59" s="40"/>
      <c r="MZK59" s="40"/>
      <c r="MZL59" s="40"/>
      <c r="MZM59" s="40"/>
      <c r="MZN59" s="40"/>
      <c r="MZO59" s="40"/>
      <c r="MZP59" s="40"/>
      <c r="MZQ59" s="40"/>
      <c r="MZR59" s="40"/>
      <c r="MZS59" s="40"/>
      <c r="MZT59" s="40"/>
      <c r="MZU59" s="40"/>
      <c r="MZV59" s="40"/>
      <c r="MZW59" s="40"/>
      <c r="MZX59" s="40"/>
      <c r="MZY59" s="40"/>
      <c r="MZZ59" s="40"/>
      <c r="NAA59" s="40"/>
      <c r="NAB59" s="40"/>
      <c r="NAC59" s="40"/>
      <c r="NAD59" s="40"/>
      <c r="NAE59" s="40"/>
      <c r="NAF59" s="40"/>
      <c r="NAG59" s="40"/>
      <c r="NAH59" s="40"/>
      <c r="NAI59" s="40"/>
      <c r="NAJ59" s="40"/>
      <c r="NAK59" s="40"/>
      <c r="NAL59" s="40"/>
      <c r="NAM59" s="40"/>
      <c r="NAN59" s="40"/>
      <c r="NAO59" s="40"/>
      <c r="NAP59" s="40"/>
      <c r="NAQ59" s="40"/>
      <c r="NAR59" s="40"/>
      <c r="NAS59" s="40"/>
      <c r="NAT59" s="40"/>
      <c r="NAU59" s="40"/>
      <c r="NAV59" s="40"/>
      <c r="NAW59" s="40"/>
      <c r="NAX59" s="40"/>
      <c r="NAY59" s="40"/>
      <c r="NAZ59" s="40"/>
      <c r="NBA59" s="40"/>
      <c r="NBB59" s="40"/>
      <c r="NBC59" s="40"/>
      <c r="NBD59" s="40"/>
      <c r="NBE59" s="40"/>
      <c r="NBF59" s="40"/>
      <c r="NBG59" s="40"/>
      <c r="NBH59" s="40"/>
      <c r="NBI59" s="40"/>
      <c r="NBJ59" s="40"/>
      <c r="NBK59" s="40"/>
      <c r="NBL59" s="40"/>
      <c r="NBM59" s="40"/>
      <c r="NBN59" s="40"/>
      <c r="NBO59" s="40"/>
      <c r="NBP59" s="40"/>
      <c r="NBQ59" s="40"/>
      <c r="NBR59" s="40"/>
      <c r="NBS59" s="40"/>
      <c r="NBT59" s="40"/>
      <c r="NBU59" s="40"/>
      <c r="NBV59" s="40"/>
      <c r="NBW59" s="40"/>
      <c r="NBX59" s="40"/>
      <c r="NBY59" s="40"/>
      <c r="NBZ59" s="40"/>
      <c r="NCA59" s="40"/>
      <c r="NCB59" s="40"/>
      <c r="NCC59" s="40"/>
      <c r="NCD59" s="40"/>
      <c r="NCE59" s="40"/>
      <c r="NCF59" s="40"/>
      <c r="NCG59" s="40"/>
      <c r="NCH59" s="40"/>
      <c r="NCI59" s="40"/>
      <c r="NCJ59" s="40"/>
      <c r="NCK59" s="40"/>
      <c r="NCL59" s="40"/>
      <c r="NCM59" s="40"/>
      <c r="NCN59" s="40"/>
      <c r="NCO59" s="40"/>
      <c r="NCP59" s="40"/>
      <c r="NCQ59" s="40"/>
      <c r="NCR59" s="40"/>
      <c r="NCS59" s="40"/>
      <c r="NCT59" s="40"/>
      <c r="NCU59" s="40"/>
      <c r="NCV59" s="40"/>
      <c r="NCW59" s="40"/>
      <c r="NCX59" s="40"/>
      <c r="NCY59" s="40"/>
      <c r="NCZ59" s="40"/>
      <c r="NDA59" s="40"/>
      <c r="NDB59" s="40"/>
      <c r="NDC59" s="40"/>
      <c r="NDD59" s="40"/>
      <c r="NDE59" s="40"/>
      <c r="NDF59" s="40"/>
      <c r="NDG59" s="40"/>
      <c r="NDH59" s="40"/>
      <c r="NDI59" s="40"/>
      <c r="NDJ59" s="40"/>
      <c r="NDK59" s="40"/>
      <c r="NDL59" s="40"/>
      <c r="NDM59" s="40"/>
      <c r="NDN59" s="40"/>
      <c r="NDO59" s="40"/>
      <c r="NDP59" s="40"/>
      <c r="NDQ59" s="40"/>
      <c r="NDR59" s="40"/>
      <c r="NDS59" s="40"/>
      <c r="NDT59" s="40"/>
      <c r="NDU59" s="40"/>
      <c r="NDV59" s="40"/>
      <c r="NDW59" s="40"/>
      <c r="NDX59" s="40"/>
      <c r="NDY59" s="40"/>
      <c r="NDZ59" s="40"/>
      <c r="NEA59" s="40"/>
      <c r="NEB59" s="40"/>
      <c r="NEC59" s="40"/>
      <c r="NED59" s="40"/>
      <c r="NEE59" s="40"/>
      <c r="NEF59" s="40"/>
      <c r="NEG59" s="40"/>
      <c r="NEH59" s="40"/>
      <c r="NEI59" s="40"/>
      <c r="NEJ59" s="40"/>
      <c r="NEK59" s="40"/>
      <c r="NEL59" s="40"/>
      <c r="NEM59" s="40"/>
      <c r="NEN59" s="40"/>
      <c r="NEO59" s="40"/>
      <c r="NEP59" s="40"/>
      <c r="NEQ59" s="40"/>
      <c r="NER59" s="40"/>
      <c r="NES59" s="40"/>
      <c r="NET59" s="40"/>
      <c r="NEU59" s="40"/>
      <c r="NEV59" s="40"/>
      <c r="NEW59" s="40"/>
      <c r="NEX59" s="40"/>
      <c r="NEY59" s="40"/>
      <c r="NEZ59" s="40"/>
      <c r="NFA59" s="40"/>
      <c r="NFB59" s="40"/>
      <c r="NFC59" s="40"/>
      <c r="NFD59" s="40"/>
      <c r="NFE59" s="40"/>
      <c r="NFF59" s="40"/>
      <c r="NFG59" s="40"/>
      <c r="NFH59" s="40"/>
      <c r="NFI59" s="40"/>
      <c r="NFJ59" s="40"/>
      <c r="NFK59" s="40"/>
      <c r="NFL59" s="40"/>
      <c r="NFM59" s="40"/>
      <c r="NFN59" s="40"/>
      <c r="NFO59" s="40"/>
      <c r="NFP59" s="40"/>
      <c r="NFQ59" s="40"/>
      <c r="NFR59" s="40"/>
      <c r="NFS59" s="40"/>
      <c r="NFT59" s="40"/>
      <c r="NFU59" s="40"/>
      <c r="NFV59" s="40"/>
      <c r="NFW59" s="40"/>
      <c r="NFX59" s="40"/>
      <c r="NFY59" s="40"/>
      <c r="NFZ59" s="40"/>
      <c r="NGA59" s="40"/>
      <c r="NGB59" s="40"/>
      <c r="NGC59" s="40"/>
      <c r="NGD59" s="40"/>
      <c r="NGE59" s="40"/>
      <c r="NGF59" s="40"/>
      <c r="NGG59" s="40"/>
      <c r="NGH59" s="40"/>
      <c r="NGI59" s="40"/>
      <c r="NGJ59" s="40"/>
      <c r="NGK59" s="40"/>
      <c r="NGL59" s="40"/>
      <c r="NGM59" s="40"/>
      <c r="NGN59" s="40"/>
      <c r="NGO59" s="40"/>
      <c r="NGP59" s="40"/>
      <c r="NGQ59" s="40"/>
      <c r="NGR59" s="40"/>
      <c r="NGS59" s="40"/>
      <c r="NGT59" s="40"/>
      <c r="NGU59" s="40"/>
      <c r="NGV59" s="40"/>
      <c r="NGW59" s="40"/>
      <c r="NGX59" s="40"/>
      <c r="NGY59" s="40"/>
      <c r="NGZ59" s="40"/>
      <c r="NHA59" s="40"/>
      <c r="NHB59" s="40"/>
      <c r="NHC59" s="40"/>
      <c r="NHD59" s="40"/>
      <c r="NHE59" s="40"/>
      <c r="NHF59" s="40"/>
      <c r="NHG59" s="40"/>
      <c r="NHH59" s="40"/>
      <c r="NHI59" s="40"/>
      <c r="NHJ59" s="40"/>
      <c r="NHK59" s="40"/>
      <c r="NHL59" s="40"/>
      <c r="NHM59" s="40"/>
      <c r="NHN59" s="40"/>
      <c r="NHO59" s="40"/>
      <c r="NHP59" s="40"/>
      <c r="NHQ59" s="40"/>
      <c r="NHR59" s="40"/>
      <c r="NHS59" s="40"/>
      <c r="NHT59" s="40"/>
      <c r="NHU59" s="40"/>
      <c r="NHV59" s="40"/>
      <c r="NHW59" s="40"/>
      <c r="NHX59" s="40"/>
      <c r="NHY59" s="40"/>
      <c r="NHZ59" s="40"/>
      <c r="NIA59" s="40"/>
      <c r="NIB59" s="40"/>
      <c r="NIC59" s="40"/>
      <c r="NID59" s="40"/>
      <c r="NIE59" s="40"/>
      <c r="NIF59" s="40"/>
      <c r="NIG59" s="40"/>
      <c r="NIH59" s="40"/>
      <c r="NII59" s="40"/>
      <c r="NIJ59" s="40"/>
      <c r="NIK59" s="40"/>
      <c r="NIL59" s="40"/>
      <c r="NIM59" s="40"/>
      <c r="NIN59" s="40"/>
      <c r="NIO59" s="40"/>
      <c r="NIP59" s="40"/>
      <c r="NIQ59" s="40"/>
      <c r="NIR59" s="40"/>
      <c r="NIS59" s="40"/>
      <c r="NIT59" s="40"/>
      <c r="NIU59" s="40"/>
      <c r="NIV59" s="40"/>
      <c r="NIW59" s="40"/>
      <c r="NIX59" s="40"/>
      <c r="NIY59" s="40"/>
      <c r="NIZ59" s="40"/>
      <c r="NJA59" s="40"/>
      <c r="NJB59" s="40"/>
      <c r="NJC59" s="40"/>
      <c r="NJD59" s="40"/>
      <c r="NJE59" s="40"/>
      <c r="NJF59" s="40"/>
      <c r="NJG59" s="40"/>
      <c r="NJH59" s="40"/>
      <c r="NJI59" s="40"/>
      <c r="NJJ59" s="40"/>
      <c r="NJK59" s="40"/>
      <c r="NJL59" s="40"/>
      <c r="NJM59" s="40"/>
      <c r="NJN59" s="40"/>
      <c r="NJO59" s="40"/>
      <c r="NJP59" s="40"/>
      <c r="NJQ59" s="40"/>
      <c r="NJR59" s="40"/>
      <c r="NJS59" s="40"/>
      <c r="NJT59" s="40"/>
      <c r="NJU59" s="40"/>
      <c r="NJV59" s="40"/>
      <c r="NJW59" s="40"/>
      <c r="NJX59" s="40"/>
      <c r="NJY59" s="40"/>
      <c r="NJZ59" s="40"/>
      <c r="NKA59" s="40"/>
      <c r="NKB59" s="40"/>
      <c r="NKC59" s="40"/>
      <c r="NKD59" s="40"/>
      <c r="NKE59" s="40"/>
      <c r="NKF59" s="40"/>
      <c r="NKG59" s="40"/>
      <c r="NKH59" s="40"/>
      <c r="NKI59" s="40"/>
      <c r="NKJ59" s="40"/>
      <c r="NKK59" s="40"/>
      <c r="NKL59" s="40"/>
      <c r="NKM59" s="40"/>
      <c r="NKN59" s="40"/>
      <c r="NKO59" s="40"/>
      <c r="NKP59" s="40"/>
      <c r="NKQ59" s="40"/>
      <c r="NKR59" s="40"/>
      <c r="NKS59" s="40"/>
      <c r="NKT59" s="40"/>
      <c r="NKU59" s="40"/>
      <c r="NKV59" s="40"/>
      <c r="NKW59" s="40"/>
      <c r="NKX59" s="40"/>
      <c r="NKY59" s="40"/>
      <c r="NKZ59" s="40"/>
      <c r="NLA59" s="40"/>
      <c r="NLB59" s="40"/>
      <c r="NLC59" s="40"/>
      <c r="NLD59" s="40"/>
      <c r="NLE59" s="40"/>
      <c r="NLF59" s="40"/>
      <c r="NLG59" s="40"/>
      <c r="NLH59" s="40"/>
      <c r="NLI59" s="40"/>
      <c r="NLJ59" s="40"/>
      <c r="NLK59" s="40"/>
      <c r="NLL59" s="40"/>
      <c r="NLM59" s="40"/>
      <c r="NLN59" s="40"/>
      <c r="NLO59" s="40"/>
      <c r="NLP59" s="40"/>
      <c r="NLQ59" s="40"/>
      <c r="NLR59" s="40"/>
      <c r="NLS59" s="40"/>
      <c r="NLT59" s="40"/>
      <c r="NLU59" s="40"/>
      <c r="NLV59" s="40"/>
      <c r="NLW59" s="40"/>
      <c r="NLX59" s="40"/>
      <c r="NLY59" s="40"/>
      <c r="NLZ59" s="40"/>
      <c r="NMA59" s="40"/>
      <c r="NMB59" s="40"/>
      <c r="NMC59" s="40"/>
      <c r="NMD59" s="40"/>
      <c r="NME59" s="40"/>
      <c r="NMF59" s="40"/>
      <c r="NMG59" s="40"/>
      <c r="NMH59" s="40"/>
      <c r="NMI59" s="40"/>
      <c r="NMJ59" s="40"/>
      <c r="NMK59" s="40"/>
      <c r="NML59" s="40"/>
      <c r="NMM59" s="40"/>
      <c r="NMN59" s="40"/>
      <c r="NMO59" s="40"/>
      <c r="NMP59" s="40"/>
      <c r="NMQ59" s="40"/>
      <c r="NMR59" s="40"/>
      <c r="NMS59" s="40"/>
      <c r="NMT59" s="40"/>
      <c r="NMU59" s="40"/>
      <c r="NMV59" s="40"/>
      <c r="NMW59" s="40"/>
      <c r="NMX59" s="40"/>
      <c r="NMY59" s="40"/>
      <c r="NMZ59" s="40"/>
      <c r="NNA59" s="40"/>
      <c r="NNB59" s="40"/>
      <c r="NNC59" s="40"/>
      <c r="NND59" s="40"/>
      <c r="NNE59" s="40"/>
      <c r="NNF59" s="40"/>
      <c r="NNG59" s="40"/>
      <c r="NNH59" s="40"/>
      <c r="NNI59" s="40"/>
      <c r="NNJ59" s="40"/>
      <c r="NNK59" s="40"/>
      <c r="NNL59" s="40"/>
      <c r="NNM59" s="40"/>
      <c r="NNN59" s="40"/>
      <c r="NNO59" s="40"/>
      <c r="NNP59" s="40"/>
      <c r="NNQ59" s="40"/>
      <c r="NNR59" s="40"/>
      <c r="NNS59" s="40"/>
      <c r="NNT59" s="40"/>
      <c r="NNU59" s="40"/>
      <c r="NNV59" s="40"/>
      <c r="NNW59" s="40"/>
      <c r="NNX59" s="40"/>
      <c r="NNY59" s="40"/>
      <c r="NNZ59" s="40"/>
      <c r="NOA59" s="40"/>
      <c r="NOB59" s="40"/>
      <c r="NOC59" s="40"/>
      <c r="NOD59" s="40"/>
      <c r="NOE59" s="40"/>
      <c r="NOF59" s="40"/>
      <c r="NOG59" s="40"/>
      <c r="NOH59" s="40"/>
      <c r="NOI59" s="40"/>
      <c r="NOJ59" s="40"/>
      <c r="NOK59" s="40"/>
      <c r="NOL59" s="40"/>
      <c r="NOM59" s="40"/>
      <c r="NON59" s="40"/>
      <c r="NOO59" s="40"/>
      <c r="NOP59" s="40"/>
      <c r="NOQ59" s="40"/>
      <c r="NOR59" s="40"/>
      <c r="NOS59" s="40"/>
      <c r="NOT59" s="40"/>
      <c r="NOU59" s="40"/>
      <c r="NOV59" s="40"/>
      <c r="NOW59" s="40"/>
      <c r="NOX59" s="40"/>
      <c r="NOY59" s="40"/>
      <c r="NOZ59" s="40"/>
      <c r="NPA59" s="40"/>
      <c r="NPB59" s="40"/>
      <c r="NPC59" s="40"/>
      <c r="NPD59" s="40"/>
      <c r="NPE59" s="40"/>
      <c r="NPF59" s="40"/>
      <c r="NPG59" s="40"/>
      <c r="NPH59" s="40"/>
      <c r="NPI59" s="40"/>
      <c r="NPJ59" s="40"/>
      <c r="NPK59" s="40"/>
      <c r="NPL59" s="40"/>
      <c r="NPM59" s="40"/>
      <c r="NPN59" s="40"/>
      <c r="NPO59" s="40"/>
      <c r="NPP59" s="40"/>
      <c r="NPQ59" s="40"/>
      <c r="NPR59" s="40"/>
      <c r="NPS59" s="40"/>
      <c r="NPT59" s="40"/>
      <c r="NPU59" s="40"/>
      <c r="NPV59" s="40"/>
      <c r="NPW59" s="40"/>
      <c r="NPX59" s="40"/>
      <c r="NPY59" s="40"/>
      <c r="NPZ59" s="40"/>
      <c r="NQA59" s="40"/>
      <c r="NQB59" s="40"/>
      <c r="NQC59" s="40"/>
      <c r="NQD59" s="40"/>
      <c r="NQE59" s="40"/>
      <c r="NQF59" s="40"/>
      <c r="NQG59" s="40"/>
      <c r="NQH59" s="40"/>
      <c r="NQI59" s="40"/>
      <c r="NQJ59" s="40"/>
      <c r="NQK59" s="40"/>
      <c r="NQL59" s="40"/>
      <c r="NQM59" s="40"/>
      <c r="NQN59" s="40"/>
      <c r="NQO59" s="40"/>
      <c r="NQP59" s="40"/>
      <c r="NQQ59" s="40"/>
      <c r="NQR59" s="40"/>
      <c r="NQS59" s="40"/>
      <c r="NQT59" s="40"/>
      <c r="NQU59" s="40"/>
      <c r="NQV59" s="40"/>
      <c r="NQW59" s="40"/>
      <c r="NQX59" s="40"/>
      <c r="NQY59" s="40"/>
      <c r="NQZ59" s="40"/>
      <c r="NRA59" s="40"/>
      <c r="NRB59" s="40"/>
      <c r="NRC59" s="40"/>
      <c r="NRD59" s="40"/>
      <c r="NRE59" s="40"/>
      <c r="NRF59" s="40"/>
      <c r="NRG59" s="40"/>
      <c r="NRH59" s="40"/>
      <c r="NRI59" s="40"/>
      <c r="NRJ59" s="40"/>
      <c r="NRK59" s="40"/>
      <c r="NRL59" s="40"/>
      <c r="NRM59" s="40"/>
      <c r="NRN59" s="40"/>
      <c r="NRO59" s="40"/>
      <c r="NRP59" s="40"/>
      <c r="NRQ59" s="40"/>
      <c r="NRR59" s="40"/>
      <c r="NRS59" s="40"/>
      <c r="NRT59" s="40"/>
      <c r="NRU59" s="40"/>
      <c r="NRV59" s="40"/>
      <c r="NRW59" s="40"/>
      <c r="NRX59" s="40"/>
      <c r="NRY59" s="40"/>
      <c r="NRZ59" s="40"/>
      <c r="NSA59" s="40"/>
      <c r="NSB59" s="40"/>
      <c r="NSC59" s="40"/>
      <c r="NSD59" s="40"/>
      <c r="NSE59" s="40"/>
      <c r="NSF59" s="40"/>
      <c r="NSG59" s="40"/>
      <c r="NSH59" s="40"/>
      <c r="NSI59" s="40"/>
      <c r="NSJ59" s="40"/>
      <c r="NSK59" s="40"/>
      <c r="NSL59" s="40"/>
      <c r="NSM59" s="40"/>
      <c r="NSN59" s="40"/>
      <c r="NSO59" s="40"/>
      <c r="NSP59" s="40"/>
      <c r="NSQ59" s="40"/>
      <c r="NSR59" s="40"/>
      <c r="NSS59" s="40"/>
      <c r="NST59" s="40"/>
      <c r="NSU59" s="40"/>
      <c r="NSV59" s="40"/>
      <c r="NSW59" s="40"/>
      <c r="NSX59" s="40"/>
      <c r="NSY59" s="40"/>
      <c r="NSZ59" s="40"/>
      <c r="NTA59" s="40"/>
      <c r="NTB59" s="40"/>
      <c r="NTC59" s="40"/>
      <c r="NTD59" s="40"/>
      <c r="NTE59" s="40"/>
      <c r="NTF59" s="40"/>
      <c r="NTG59" s="40"/>
      <c r="NTH59" s="40"/>
      <c r="NTI59" s="40"/>
      <c r="NTJ59" s="40"/>
      <c r="NTK59" s="40"/>
      <c r="NTL59" s="40"/>
      <c r="NTM59" s="40"/>
      <c r="NTN59" s="40"/>
      <c r="NTO59" s="40"/>
      <c r="NTP59" s="40"/>
      <c r="NTQ59" s="40"/>
      <c r="NTR59" s="40"/>
      <c r="NTS59" s="40"/>
      <c r="NTT59" s="40"/>
      <c r="NTU59" s="40"/>
      <c r="NTV59" s="40"/>
      <c r="NTW59" s="40"/>
      <c r="NTX59" s="40"/>
      <c r="NTY59" s="40"/>
      <c r="NTZ59" s="40"/>
      <c r="NUA59" s="40"/>
      <c r="NUB59" s="40"/>
      <c r="NUC59" s="40"/>
      <c r="NUD59" s="40"/>
      <c r="NUE59" s="40"/>
      <c r="NUF59" s="40"/>
      <c r="NUG59" s="40"/>
      <c r="NUH59" s="40"/>
      <c r="NUI59" s="40"/>
      <c r="NUJ59" s="40"/>
      <c r="NUK59" s="40"/>
      <c r="NUL59" s="40"/>
      <c r="NUM59" s="40"/>
      <c r="NUN59" s="40"/>
      <c r="NUO59" s="40"/>
      <c r="NUP59" s="40"/>
      <c r="NUQ59" s="40"/>
      <c r="NUR59" s="40"/>
      <c r="NUS59" s="40"/>
      <c r="NUT59" s="40"/>
      <c r="NUU59" s="40"/>
      <c r="NUV59" s="40"/>
      <c r="NUW59" s="40"/>
      <c r="NUX59" s="40"/>
      <c r="NUY59" s="40"/>
      <c r="NUZ59" s="40"/>
      <c r="NVA59" s="40"/>
      <c r="NVB59" s="40"/>
      <c r="NVC59" s="40"/>
      <c r="NVD59" s="40"/>
      <c r="NVE59" s="40"/>
      <c r="NVF59" s="40"/>
      <c r="NVG59" s="40"/>
      <c r="NVH59" s="40"/>
      <c r="NVI59" s="40"/>
      <c r="NVJ59" s="40"/>
      <c r="NVK59" s="40"/>
      <c r="NVL59" s="40"/>
      <c r="NVM59" s="40"/>
      <c r="NVN59" s="40"/>
      <c r="NVO59" s="40"/>
      <c r="NVP59" s="40"/>
      <c r="NVQ59" s="40"/>
      <c r="NVR59" s="40"/>
      <c r="NVS59" s="40"/>
      <c r="NVT59" s="40"/>
      <c r="NVU59" s="40"/>
      <c r="NVV59" s="40"/>
      <c r="NVW59" s="40"/>
      <c r="NVX59" s="40"/>
      <c r="NVY59" s="40"/>
      <c r="NVZ59" s="40"/>
      <c r="NWA59" s="40"/>
      <c r="NWB59" s="40"/>
      <c r="NWC59" s="40"/>
      <c r="NWD59" s="40"/>
      <c r="NWE59" s="40"/>
      <c r="NWF59" s="40"/>
      <c r="NWG59" s="40"/>
      <c r="NWH59" s="40"/>
      <c r="NWI59" s="40"/>
      <c r="NWJ59" s="40"/>
      <c r="NWK59" s="40"/>
      <c r="NWL59" s="40"/>
      <c r="NWM59" s="40"/>
      <c r="NWN59" s="40"/>
      <c r="NWO59" s="40"/>
      <c r="NWP59" s="40"/>
      <c r="NWQ59" s="40"/>
      <c r="NWR59" s="40"/>
      <c r="NWS59" s="40"/>
      <c r="NWT59" s="40"/>
      <c r="NWU59" s="40"/>
      <c r="NWV59" s="40"/>
      <c r="NWW59" s="40"/>
      <c r="NWX59" s="40"/>
      <c r="NWY59" s="40"/>
      <c r="NWZ59" s="40"/>
      <c r="NXA59" s="40"/>
      <c r="NXB59" s="40"/>
      <c r="NXC59" s="40"/>
      <c r="NXD59" s="40"/>
      <c r="NXE59" s="40"/>
      <c r="NXF59" s="40"/>
      <c r="NXG59" s="40"/>
      <c r="NXH59" s="40"/>
      <c r="NXI59" s="40"/>
      <c r="NXJ59" s="40"/>
      <c r="NXK59" s="40"/>
      <c r="NXL59" s="40"/>
      <c r="NXM59" s="40"/>
      <c r="NXN59" s="40"/>
      <c r="NXO59" s="40"/>
      <c r="NXP59" s="40"/>
      <c r="NXQ59" s="40"/>
      <c r="NXR59" s="40"/>
      <c r="NXS59" s="40"/>
      <c r="NXT59" s="40"/>
      <c r="NXU59" s="40"/>
      <c r="NXV59" s="40"/>
      <c r="NXW59" s="40"/>
      <c r="NXX59" s="40"/>
      <c r="NXY59" s="40"/>
      <c r="NXZ59" s="40"/>
      <c r="NYA59" s="40"/>
      <c r="NYB59" s="40"/>
      <c r="NYC59" s="40"/>
      <c r="NYD59" s="40"/>
      <c r="NYE59" s="40"/>
      <c r="NYF59" s="40"/>
      <c r="NYG59" s="40"/>
      <c r="NYH59" s="40"/>
      <c r="NYI59" s="40"/>
      <c r="NYJ59" s="40"/>
      <c r="NYK59" s="40"/>
      <c r="NYL59" s="40"/>
      <c r="NYM59" s="40"/>
      <c r="NYN59" s="40"/>
      <c r="NYO59" s="40"/>
      <c r="NYP59" s="40"/>
      <c r="NYQ59" s="40"/>
      <c r="NYR59" s="40"/>
      <c r="NYS59" s="40"/>
      <c r="NYT59" s="40"/>
      <c r="NYU59" s="40"/>
      <c r="NYV59" s="40"/>
      <c r="NYW59" s="40"/>
      <c r="NYX59" s="40"/>
      <c r="NYY59" s="40"/>
      <c r="NYZ59" s="40"/>
      <c r="NZA59" s="40"/>
      <c r="NZB59" s="40"/>
      <c r="NZC59" s="40"/>
      <c r="NZD59" s="40"/>
      <c r="NZE59" s="40"/>
      <c r="NZF59" s="40"/>
      <c r="NZG59" s="40"/>
      <c r="NZH59" s="40"/>
      <c r="NZI59" s="40"/>
      <c r="NZJ59" s="40"/>
      <c r="NZK59" s="40"/>
      <c r="NZL59" s="40"/>
      <c r="NZM59" s="40"/>
      <c r="NZN59" s="40"/>
      <c r="NZO59" s="40"/>
      <c r="NZP59" s="40"/>
      <c r="NZQ59" s="40"/>
      <c r="NZR59" s="40"/>
      <c r="NZS59" s="40"/>
      <c r="NZT59" s="40"/>
      <c r="NZU59" s="40"/>
      <c r="NZV59" s="40"/>
      <c r="NZW59" s="40"/>
      <c r="NZX59" s="40"/>
      <c r="NZY59" s="40"/>
      <c r="NZZ59" s="40"/>
      <c r="OAA59" s="40"/>
      <c r="OAB59" s="40"/>
      <c r="OAC59" s="40"/>
      <c r="OAD59" s="40"/>
      <c r="OAE59" s="40"/>
      <c r="OAF59" s="40"/>
      <c r="OAG59" s="40"/>
      <c r="OAH59" s="40"/>
      <c r="OAI59" s="40"/>
      <c r="OAJ59" s="40"/>
      <c r="OAK59" s="40"/>
      <c r="OAL59" s="40"/>
      <c r="OAM59" s="40"/>
      <c r="OAN59" s="40"/>
      <c r="OAO59" s="40"/>
      <c r="OAP59" s="40"/>
      <c r="OAQ59" s="40"/>
      <c r="OAR59" s="40"/>
      <c r="OAS59" s="40"/>
      <c r="OAT59" s="40"/>
      <c r="OAU59" s="40"/>
      <c r="OAV59" s="40"/>
      <c r="OAW59" s="40"/>
      <c r="OAX59" s="40"/>
      <c r="OAY59" s="40"/>
      <c r="OAZ59" s="40"/>
      <c r="OBA59" s="40"/>
      <c r="OBB59" s="40"/>
      <c r="OBC59" s="40"/>
      <c r="OBD59" s="40"/>
      <c r="OBE59" s="40"/>
      <c r="OBF59" s="40"/>
      <c r="OBG59" s="40"/>
      <c r="OBH59" s="40"/>
      <c r="OBI59" s="40"/>
      <c r="OBJ59" s="40"/>
      <c r="OBK59" s="40"/>
      <c r="OBL59" s="40"/>
      <c r="OBM59" s="40"/>
      <c r="OBN59" s="40"/>
      <c r="OBO59" s="40"/>
      <c r="OBP59" s="40"/>
      <c r="OBQ59" s="40"/>
      <c r="OBR59" s="40"/>
      <c r="OBS59" s="40"/>
      <c r="OBT59" s="40"/>
      <c r="OBU59" s="40"/>
      <c r="OBV59" s="40"/>
      <c r="OBW59" s="40"/>
      <c r="OBX59" s="40"/>
      <c r="OBY59" s="40"/>
      <c r="OBZ59" s="40"/>
      <c r="OCA59" s="40"/>
      <c r="OCB59" s="40"/>
      <c r="OCC59" s="40"/>
      <c r="OCD59" s="40"/>
      <c r="OCE59" s="40"/>
      <c r="OCF59" s="40"/>
      <c r="OCG59" s="40"/>
      <c r="OCH59" s="40"/>
      <c r="OCI59" s="40"/>
      <c r="OCJ59" s="40"/>
      <c r="OCK59" s="40"/>
      <c r="OCL59" s="40"/>
      <c r="OCM59" s="40"/>
      <c r="OCN59" s="40"/>
      <c r="OCO59" s="40"/>
      <c r="OCP59" s="40"/>
      <c r="OCQ59" s="40"/>
      <c r="OCR59" s="40"/>
      <c r="OCS59" s="40"/>
      <c r="OCT59" s="40"/>
      <c r="OCU59" s="40"/>
      <c r="OCV59" s="40"/>
      <c r="OCW59" s="40"/>
      <c r="OCX59" s="40"/>
      <c r="OCY59" s="40"/>
      <c r="OCZ59" s="40"/>
      <c r="ODA59" s="40"/>
      <c r="ODB59" s="40"/>
      <c r="ODC59" s="40"/>
      <c r="ODD59" s="40"/>
      <c r="ODE59" s="40"/>
      <c r="ODF59" s="40"/>
      <c r="ODG59" s="40"/>
      <c r="ODH59" s="40"/>
      <c r="ODI59" s="40"/>
      <c r="ODJ59" s="40"/>
      <c r="ODK59" s="40"/>
      <c r="ODL59" s="40"/>
      <c r="ODM59" s="40"/>
      <c r="ODN59" s="40"/>
      <c r="ODO59" s="40"/>
      <c r="ODP59" s="40"/>
      <c r="ODQ59" s="40"/>
      <c r="ODR59" s="40"/>
      <c r="ODS59" s="40"/>
      <c r="ODT59" s="40"/>
      <c r="ODU59" s="40"/>
      <c r="ODV59" s="40"/>
      <c r="ODW59" s="40"/>
      <c r="ODX59" s="40"/>
      <c r="ODY59" s="40"/>
      <c r="ODZ59" s="40"/>
      <c r="OEA59" s="40"/>
      <c r="OEB59" s="40"/>
      <c r="OEC59" s="40"/>
      <c r="OED59" s="40"/>
      <c r="OEE59" s="40"/>
      <c r="OEF59" s="40"/>
      <c r="OEG59" s="40"/>
      <c r="OEH59" s="40"/>
      <c r="OEI59" s="40"/>
      <c r="OEJ59" s="40"/>
      <c r="OEK59" s="40"/>
      <c r="OEL59" s="40"/>
      <c r="OEM59" s="40"/>
      <c r="OEN59" s="40"/>
      <c r="OEO59" s="40"/>
      <c r="OEP59" s="40"/>
      <c r="OEQ59" s="40"/>
      <c r="OER59" s="40"/>
      <c r="OES59" s="40"/>
      <c r="OET59" s="40"/>
      <c r="OEU59" s="40"/>
      <c r="OEV59" s="40"/>
      <c r="OEW59" s="40"/>
      <c r="OEX59" s="40"/>
      <c r="OEY59" s="40"/>
      <c r="OEZ59" s="40"/>
      <c r="OFA59" s="40"/>
      <c r="OFB59" s="40"/>
      <c r="OFC59" s="40"/>
      <c r="OFD59" s="40"/>
      <c r="OFE59" s="40"/>
      <c r="OFF59" s="40"/>
      <c r="OFG59" s="40"/>
      <c r="OFH59" s="40"/>
      <c r="OFI59" s="40"/>
      <c r="OFJ59" s="40"/>
      <c r="OFK59" s="40"/>
      <c r="OFL59" s="40"/>
      <c r="OFM59" s="40"/>
      <c r="OFN59" s="40"/>
      <c r="OFO59" s="40"/>
      <c r="OFP59" s="40"/>
      <c r="OFQ59" s="40"/>
      <c r="OFR59" s="40"/>
      <c r="OFS59" s="40"/>
      <c r="OFT59" s="40"/>
      <c r="OFU59" s="40"/>
      <c r="OFV59" s="40"/>
      <c r="OFW59" s="40"/>
      <c r="OFX59" s="40"/>
      <c r="OFY59" s="40"/>
      <c r="OFZ59" s="40"/>
      <c r="OGA59" s="40"/>
      <c r="OGB59" s="40"/>
      <c r="OGC59" s="40"/>
      <c r="OGD59" s="40"/>
      <c r="OGE59" s="40"/>
      <c r="OGF59" s="40"/>
      <c r="OGG59" s="40"/>
      <c r="OGH59" s="40"/>
      <c r="OGI59" s="40"/>
      <c r="OGJ59" s="40"/>
      <c r="OGK59" s="40"/>
      <c r="OGL59" s="40"/>
      <c r="OGM59" s="40"/>
      <c r="OGN59" s="40"/>
      <c r="OGO59" s="40"/>
      <c r="OGP59" s="40"/>
      <c r="OGQ59" s="40"/>
      <c r="OGR59" s="40"/>
      <c r="OGS59" s="40"/>
      <c r="OGT59" s="40"/>
      <c r="OGU59" s="40"/>
      <c r="OGV59" s="40"/>
      <c r="OGW59" s="40"/>
      <c r="OGX59" s="40"/>
      <c r="OGY59" s="40"/>
      <c r="OGZ59" s="40"/>
      <c r="OHA59" s="40"/>
      <c r="OHB59" s="40"/>
      <c r="OHC59" s="40"/>
      <c r="OHD59" s="40"/>
      <c r="OHE59" s="40"/>
      <c r="OHF59" s="40"/>
      <c r="OHG59" s="40"/>
      <c r="OHH59" s="40"/>
      <c r="OHI59" s="40"/>
      <c r="OHJ59" s="40"/>
      <c r="OHK59" s="40"/>
      <c r="OHL59" s="40"/>
      <c r="OHM59" s="40"/>
      <c r="OHN59" s="40"/>
      <c r="OHO59" s="40"/>
      <c r="OHP59" s="40"/>
      <c r="OHQ59" s="40"/>
      <c r="OHR59" s="40"/>
      <c r="OHS59" s="40"/>
      <c r="OHT59" s="40"/>
      <c r="OHU59" s="40"/>
      <c r="OHV59" s="40"/>
      <c r="OHW59" s="40"/>
      <c r="OHX59" s="40"/>
      <c r="OHY59" s="40"/>
      <c r="OHZ59" s="40"/>
      <c r="OIA59" s="40"/>
      <c r="OIB59" s="40"/>
      <c r="OIC59" s="40"/>
      <c r="OID59" s="40"/>
      <c r="OIE59" s="40"/>
      <c r="OIF59" s="40"/>
      <c r="OIG59" s="40"/>
      <c r="OIH59" s="40"/>
      <c r="OII59" s="40"/>
      <c r="OIJ59" s="40"/>
      <c r="OIK59" s="40"/>
      <c r="OIL59" s="40"/>
      <c r="OIM59" s="40"/>
      <c r="OIN59" s="40"/>
      <c r="OIO59" s="40"/>
      <c r="OIP59" s="40"/>
      <c r="OIQ59" s="40"/>
      <c r="OIR59" s="40"/>
      <c r="OIS59" s="40"/>
      <c r="OIT59" s="40"/>
      <c r="OIU59" s="40"/>
      <c r="OIV59" s="40"/>
      <c r="OIW59" s="40"/>
      <c r="OIX59" s="40"/>
      <c r="OIY59" s="40"/>
      <c r="OIZ59" s="40"/>
      <c r="OJA59" s="40"/>
      <c r="OJB59" s="40"/>
      <c r="OJC59" s="40"/>
      <c r="OJD59" s="40"/>
      <c r="OJE59" s="40"/>
      <c r="OJF59" s="40"/>
      <c r="OJG59" s="40"/>
      <c r="OJH59" s="40"/>
      <c r="OJI59" s="40"/>
      <c r="OJJ59" s="40"/>
      <c r="OJK59" s="40"/>
      <c r="OJL59" s="40"/>
      <c r="OJM59" s="40"/>
      <c r="OJN59" s="40"/>
      <c r="OJO59" s="40"/>
      <c r="OJP59" s="40"/>
      <c r="OJQ59" s="40"/>
      <c r="OJR59" s="40"/>
      <c r="OJS59" s="40"/>
      <c r="OJT59" s="40"/>
      <c r="OJU59" s="40"/>
      <c r="OJV59" s="40"/>
      <c r="OJW59" s="40"/>
      <c r="OJX59" s="40"/>
      <c r="OJY59" s="40"/>
      <c r="OJZ59" s="40"/>
      <c r="OKA59" s="40"/>
      <c r="OKB59" s="40"/>
      <c r="OKC59" s="40"/>
      <c r="OKD59" s="40"/>
      <c r="OKE59" s="40"/>
      <c r="OKF59" s="40"/>
      <c r="OKG59" s="40"/>
      <c r="OKH59" s="40"/>
      <c r="OKI59" s="40"/>
      <c r="OKJ59" s="40"/>
      <c r="OKK59" s="40"/>
      <c r="OKL59" s="40"/>
      <c r="OKM59" s="40"/>
      <c r="OKN59" s="40"/>
      <c r="OKO59" s="40"/>
      <c r="OKP59" s="40"/>
      <c r="OKQ59" s="40"/>
      <c r="OKR59" s="40"/>
      <c r="OKS59" s="40"/>
      <c r="OKT59" s="40"/>
      <c r="OKU59" s="40"/>
      <c r="OKV59" s="40"/>
      <c r="OKW59" s="40"/>
      <c r="OKX59" s="40"/>
      <c r="OKY59" s="40"/>
      <c r="OKZ59" s="40"/>
      <c r="OLA59" s="40"/>
      <c r="OLB59" s="40"/>
      <c r="OLC59" s="40"/>
      <c r="OLD59" s="40"/>
      <c r="OLE59" s="40"/>
      <c r="OLF59" s="40"/>
      <c r="OLG59" s="40"/>
      <c r="OLH59" s="40"/>
      <c r="OLI59" s="40"/>
      <c r="OLJ59" s="40"/>
      <c r="OLK59" s="40"/>
      <c r="OLL59" s="40"/>
      <c r="OLM59" s="40"/>
      <c r="OLN59" s="40"/>
      <c r="OLO59" s="40"/>
      <c r="OLP59" s="40"/>
      <c r="OLQ59" s="40"/>
      <c r="OLR59" s="40"/>
      <c r="OLS59" s="40"/>
      <c r="OLT59" s="40"/>
      <c r="OLU59" s="40"/>
      <c r="OLV59" s="40"/>
      <c r="OLW59" s="40"/>
      <c r="OLX59" s="40"/>
      <c r="OLY59" s="40"/>
      <c r="OLZ59" s="40"/>
      <c r="OMA59" s="40"/>
      <c r="OMB59" s="40"/>
      <c r="OMC59" s="40"/>
      <c r="OMD59" s="40"/>
      <c r="OME59" s="40"/>
      <c r="OMF59" s="40"/>
      <c r="OMG59" s="40"/>
      <c r="OMH59" s="40"/>
      <c r="OMI59" s="40"/>
      <c r="OMJ59" s="40"/>
      <c r="OMK59" s="40"/>
      <c r="OML59" s="40"/>
      <c r="OMM59" s="40"/>
      <c r="OMN59" s="40"/>
      <c r="OMO59" s="40"/>
      <c r="OMP59" s="40"/>
      <c r="OMQ59" s="40"/>
      <c r="OMR59" s="40"/>
      <c r="OMS59" s="40"/>
      <c r="OMT59" s="40"/>
      <c r="OMU59" s="40"/>
      <c r="OMV59" s="40"/>
      <c r="OMW59" s="40"/>
      <c r="OMX59" s="40"/>
      <c r="OMY59" s="40"/>
      <c r="OMZ59" s="40"/>
      <c r="ONA59" s="40"/>
      <c r="ONB59" s="40"/>
      <c r="ONC59" s="40"/>
      <c r="OND59" s="40"/>
      <c r="ONE59" s="40"/>
      <c r="ONF59" s="40"/>
      <c r="ONG59" s="40"/>
      <c r="ONH59" s="40"/>
      <c r="ONI59" s="40"/>
      <c r="ONJ59" s="40"/>
      <c r="ONK59" s="40"/>
      <c r="ONL59" s="40"/>
      <c r="ONM59" s="40"/>
      <c r="ONN59" s="40"/>
      <c r="ONO59" s="40"/>
      <c r="ONP59" s="40"/>
      <c r="ONQ59" s="40"/>
      <c r="ONR59" s="40"/>
      <c r="ONS59" s="40"/>
      <c r="ONT59" s="40"/>
      <c r="ONU59" s="40"/>
      <c r="ONV59" s="40"/>
      <c r="ONW59" s="40"/>
      <c r="ONX59" s="40"/>
      <c r="ONY59" s="40"/>
      <c r="ONZ59" s="40"/>
      <c r="OOA59" s="40"/>
      <c r="OOB59" s="40"/>
      <c r="OOC59" s="40"/>
      <c r="OOD59" s="40"/>
      <c r="OOE59" s="40"/>
      <c r="OOF59" s="40"/>
      <c r="OOG59" s="40"/>
      <c r="OOH59" s="40"/>
      <c r="OOI59" s="40"/>
      <c r="OOJ59" s="40"/>
      <c r="OOK59" s="40"/>
      <c r="OOL59" s="40"/>
      <c r="OOM59" s="40"/>
      <c r="OON59" s="40"/>
      <c r="OOO59" s="40"/>
      <c r="OOP59" s="40"/>
      <c r="OOQ59" s="40"/>
      <c r="OOR59" s="40"/>
      <c r="OOS59" s="40"/>
      <c r="OOT59" s="40"/>
      <c r="OOU59" s="40"/>
      <c r="OOV59" s="40"/>
      <c r="OOW59" s="40"/>
      <c r="OOX59" s="40"/>
      <c r="OOY59" s="40"/>
      <c r="OOZ59" s="40"/>
      <c r="OPA59" s="40"/>
      <c r="OPB59" s="40"/>
      <c r="OPC59" s="40"/>
      <c r="OPD59" s="40"/>
      <c r="OPE59" s="40"/>
      <c r="OPF59" s="40"/>
      <c r="OPG59" s="40"/>
      <c r="OPH59" s="40"/>
      <c r="OPI59" s="40"/>
      <c r="OPJ59" s="40"/>
      <c r="OPK59" s="40"/>
      <c r="OPL59" s="40"/>
      <c r="OPM59" s="40"/>
      <c r="OPN59" s="40"/>
      <c r="OPO59" s="40"/>
      <c r="OPP59" s="40"/>
      <c r="OPQ59" s="40"/>
      <c r="OPR59" s="40"/>
      <c r="OPS59" s="40"/>
      <c r="OPT59" s="40"/>
      <c r="OPU59" s="40"/>
      <c r="OPV59" s="40"/>
      <c r="OPW59" s="40"/>
      <c r="OPX59" s="40"/>
      <c r="OPY59" s="40"/>
      <c r="OPZ59" s="40"/>
      <c r="OQA59" s="40"/>
      <c r="OQB59" s="40"/>
      <c r="OQC59" s="40"/>
      <c r="OQD59" s="40"/>
      <c r="OQE59" s="40"/>
      <c r="OQF59" s="40"/>
      <c r="OQG59" s="40"/>
      <c r="OQH59" s="40"/>
      <c r="OQI59" s="40"/>
      <c r="OQJ59" s="40"/>
      <c r="OQK59" s="40"/>
      <c r="OQL59" s="40"/>
      <c r="OQM59" s="40"/>
      <c r="OQN59" s="40"/>
      <c r="OQO59" s="40"/>
      <c r="OQP59" s="40"/>
      <c r="OQQ59" s="40"/>
      <c r="OQR59" s="40"/>
      <c r="OQS59" s="40"/>
      <c r="OQT59" s="40"/>
      <c r="OQU59" s="40"/>
      <c r="OQV59" s="40"/>
      <c r="OQW59" s="40"/>
      <c r="OQX59" s="40"/>
      <c r="OQY59" s="40"/>
      <c r="OQZ59" s="40"/>
      <c r="ORA59" s="40"/>
      <c r="ORB59" s="40"/>
      <c r="ORC59" s="40"/>
      <c r="ORD59" s="40"/>
      <c r="ORE59" s="40"/>
      <c r="ORF59" s="40"/>
      <c r="ORG59" s="40"/>
      <c r="ORH59" s="40"/>
      <c r="ORI59" s="40"/>
      <c r="ORJ59" s="40"/>
      <c r="ORK59" s="40"/>
      <c r="ORL59" s="40"/>
      <c r="ORM59" s="40"/>
      <c r="ORN59" s="40"/>
      <c r="ORO59" s="40"/>
      <c r="ORP59" s="40"/>
      <c r="ORQ59" s="40"/>
      <c r="ORR59" s="40"/>
      <c r="ORS59" s="40"/>
      <c r="ORT59" s="40"/>
      <c r="ORU59" s="40"/>
      <c r="ORV59" s="40"/>
      <c r="ORW59" s="40"/>
      <c r="ORX59" s="40"/>
      <c r="ORY59" s="40"/>
      <c r="ORZ59" s="40"/>
      <c r="OSA59" s="40"/>
      <c r="OSB59" s="40"/>
      <c r="OSC59" s="40"/>
      <c r="OSD59" s="40"/>
      <c r="OSE59" s="40"/>
      <c r="OSF59" s="40"/>
      <c r="OSG59" s="40"/>
      <c r="OSH59" s="40"/>
      <c r="OSI59" s="40"/>
      <c r="OSJ59" s="40"/>
      <c r="OSK59" s="40"/>
      <c r="OSL59" s="40"/>
      <c r="OSM59" s="40"/>
      <c r="OSN59" s="40"/>
      <c r="OSO59" s="40"/>
      <c r="OSP59" s="40"/>
      <c r="OSQ59" s="40"/>
      <c r="OSR59" s="40"/>
      <c r="OSS59" s="40"/>
      <c r="OST59" s="40"/>
      <c r="OSU59" s="40"/>
      <c r="OSV59" s="40"/>
      <c r="OSW59" s="40"/>
      <c r="OSX59" s="40"/>
      <c r="OSY59" s="40"/>
      <c r="OSZ59" s="40"/>
      <c r="OTA59" s="40"/>
      <c r="OTB59" s="40"/>
      <c r="OTC59" s="40"/>
      <c r="OTD59" s="40"/>
      <c r="OTE59" s="40"/>
      <c r="OTF59" s="40"/>
      <c r="OTG59" s="40"/>
      <c r="OTH59" s="40"/>
      <c r="OTI59" s="40"/>
      <c r="OTJ59" s="40"/>
      <c r="OTK59" s="40"/>
      <c r="OTL59" s="40"/>
      <c r="OTM59" s="40"/>
      <c r="OTN59" s="40"/>
      <c r="OTO59" s="40"/>
      <c r="OTP59" s="40"/>
      <c r="OTQ59" s="40"/>
      <c r="OTR59" s="40"/>
      <c r="OTS59" s="40"/>
      <c r="OTT59" s="40"/>
      <c r="OTU59" s="40"/>
      <c r="OTV59" s="40"/>
      <c r="OTW59" s="40"/>
      <c r="OTX59" s="40"/>
      <c r="OTY59" s="40"/>
      <c r="OTZ59" s="40"/>
      <c r="OUA59" s="40"/>
      <c r="OUB59" s="40"/>
      <c r="OUC59" s="40"/>
      <c r="OUD59" s="40"/>
      <c r="OUE59" s="40"/>
      <c r="OUF59" s="40"/>
      <c r="OUG59" s="40"/>
      <c r="OUH59" s="40"/>
      <c r="OUI59" s="40"/>
      <c r="OUJ59" s="40"/>
      <c r="OUK59" s="40"/>
      <c r="OUL59" s="40"/>
      <c r="OUM59" s="40"/>
      <c r="OUN59" s="40"/>
      <c r="OUO59" s="40"/>
      <c r="OUP59" s="40"/>
      <c r="OUQ59" s="40"/>
      <c r="OUR59" s="40"/>
      <c r="OUS59" s="40"/>
      <c r="OUT59" s="40"/>
      <c r="OUU59" s="40"/>
      <c r="OUV59" s="40"/>
      <c r="OUW59" s="40"/>
      <c r="OUX59" s="40"/>
      <c r="OUY59" s="40"/>
      <c r="OUZ59" s="40"/>
      <c r="OVA59" s="40"/>
      <c r="OVB59" s="40"/>
      <c r="OVC59" s="40"/>
      <c r="OVD59" s="40"/>
      <c r="OVE59" s="40"/>
      <c r="OVF59" s="40"/>
      <c r="OVG59" s="40"/>
      <c r="OVH59" s="40"/>
      <c r="OVI59" s="40"/>
      <c r="OVJ59" s="40"/>
      <c r="OVK59" s="40"/>
      <c r="OVL59" s="40"/>
      <c r="OVM59" s="40"/>
      <c r="OVN59" s="40"/>
      <c r="OVO59" s="40"/>
      <c r="OVP59" s="40"/>
      <c r="OVQ59" s="40"/>
      <c r="OVR59" s="40"/>
      <c r="OVS59" s="40"/>
      <c r="OVT59" s="40"/>
      <c r="OVU59" s="40"/>
      <c r="OVV59" s="40"/>
      <c r="OVW59" s="40"/>
      <c r="OVX59" s="40"/>
      <c r="OVY59" s="40"/>
      <c r="OVZ59" s="40"/>
      <c r="OWA59" s="40"/>
      <c r="OWB59" s="40"/>
      <c r="OWC59" s="40"/>
      <c r="OWD59" s="40"/>
      <c r="OWE59" s="40"/>
      <c r="OWF59" s="40"/>
      <c r="OWG59" s="40"/>
      <c r="OWH59" s="40"/>
      <c r="OWI59" s="40"/>
      <c r="OWJ59" s="40"/>
      <c r="OWK59" s="40"/>
      <c r="OWL59" s="40"/>
      <c r="OWM59" s="40"/>
      <c r="OWN59" s="40"/>
      <c r="OWO59" s="40"/>
      <c r="OWP59" s="40"/>
      <c r="OWQ59" s="40"/>
      <c r="OWR59" s="40"/>
      <c r="OWS59" s="40"/>
      <c r="OWT59" s="40"/>
      <c r="OWU59" s="40"/>
      <c r="OWV59" s="40"/>
      <c r="OWW59" s="40"/>
      <c r="OWX59" s="40"/>
      <c r="OWY59" s="40"/>
      <c r="OWZ59" s="40"/>
      <c r="OXA59" s="40"/>
      <c r="OXB59" s="40"/>
      <c r="OXC59" s="40"/>
      <c r="OXD59" s="40"/>
      <c r="OXE59" s="40"/>
      <c r="OXF59" s="40"/>
      <c r="OXG59" s="40"/>
      <c r="OXH59" s="40"/>
      <c r="OXI59" s="40"/>
      <c r="OXJ59" s="40"/>
      <c r="OXK59" s="40"/>
      <c r="OXL59" s="40"/>
      <c r="OXM59" s="40"/>
      <c r="OXN59" s="40"/>
      <c r="OXO59" s="40"/>
      <c r="OXP59" s="40"/>
      <c r="OXQ59" s="40"/>
      <c r="OXR59" s="40"/>
      <c r="OXS59" s="40"/>
      <c r="OXT59" s="40"/>
      <c r="OXU59" s="40"/>
      <c r="OXV59" s="40"/>
      <c r="OXW59" s="40"/>
      <c r="OXX59" s="40"/>
      <c r="OXY59" s="40"/>
      <c r="OXZ59" s="40"/>
      <c r="OYA59" s="40"/>
      <c r="OYB59" s="40"/>
      <c r="OYC59" s="40"/>
      <c r="OYD59" s="40"/>
      <c r="OYE59" s="40"/>
      <c r="OYF59" s="40"/>
      <c r="OYG59" s="40"/>
      <c r="OYH59" s="40"/>
      <c r="OYI59" s="40"/>
      <c r="OYJ59" s="40"/>
      <c r="OYK59" s="40"/>
      <c r="OYL59" s="40"/>
      <c r="OYM59" s="40"/>
      <c r="OYN59" s="40"/>
      <c r="OYO59" s="40"/>
      <c r="OYP59" s="40"/>
      <c r="OYQ59" s="40"/>
      <c r="OYR59" s="40"/>
      <c r="OYS59" s="40"/>
      <c r="OYT59" s="40"/>
      <c r="OYU59" s="40"/>
      <c r="OYV59" s="40"/>
      <c r="OYW59" s="40"/>
      <c r="OYX59" s="40"/>
      <c r="OYY59" s="40"/>
      <c r="OYZ59" s="40"/>
      <c r="OZA59" s="40"/>
      <c r="OZB59" s="40"/>
      <c r="OZC59" s="40"/>
      <c r="OZD59" s="40"/>
      <c r="OZE59" s="40"/>
      <c r="OZF59" s="40"/>
      <c r="OZG59" s="40"/>
      <c r="OZH59" s="40"/>
      <c r="OZI59" s="40"/>
      <c r="OZJ59" s="40"/>
      <c r="OZK59" s="40"/>
      <c r="OZL59" s="40"/>
      <c r="OZM59" s="40"/>
      <c r="OZN59" s="40"/>
      <c r="OZO59" s="40"/>
      <c r="OZP59" s="40"/>
      <c r="OZQ59" s="40"/>
      <c r="OZR59" s="40"/>
      <c r="OZS59" s="40"/>
      <c r="OZT59" s="40"/>
      <c r="OZU59" s="40"/>
      <c r="OZV59" s="40"/>
      <c r="OZW59" s="40"/>
      <c r="OZX59" s="40"/>
      <c r="OZY59" s="40"/>
      <c r="OZZ59" s="40"/>
      <c r="PAA59" s="40"/>
      <c r="PAB59" s="40"/>
      <c r="PAC59" s="40"/>
      <c r="PAD59" s="40"/>
      <c r="PAE59" s="40"/>
      <c r="PAF59" s="40"/>
      <c r="PAG59" s="40"/>
      <c r="PAH59" s="40"/>
      <c r="PAI59" s="40"/>
      <c r="PAJ59" s="40"/>
      <c r="PAK59" s="40"/>
      <c r="PAL59" s="40"/>
      <c r="PAM59" s="40"/>
      <c r="PAN59" s="40"/>
      <c r="PAO59" s="40"/>
      <c r="PAP59" s="40"/>
      <c r="PAQ59" s="40"/>
      <c r="PAR59" s="40"/>
      <c r="PAS59" s="40"/>
      <c r="PAT59" s="40"/>
      <c r="PAU59" s="40"/>
      <c r="PAV59" s="40"/>
      <c r="PAW59" s="40"/>
      <c r="PAX59" s="40"/>
      <c r="PAY59" s="40"/>
      <c r="PAZ59" s="40"/>
      <c r="PBA59" s="40"/>
      <c r="PBB59" s="40"/>
      <c r="PBC59" s="40"/>
      <c r="PBD59" s="40"/>
      <c r="PBE59" s="40"/>
      <c r="PBF59" s="40"/>
      <c r="PBG59" s="40"/>
      <c r="PBH59" s="40"/>
      <c r="PBI59" s="40"/>
      <c r="PBJ59" s="40"/>
      <c r="PBK59" s="40"/>
      <c r="PBL59" s="40"/>
      <c r="PBM59" s="40"/>
      <c r="PBN59" s="40"/>
      <c r="PBO59" s="40"/>
      <c r="PBP59" s="40"/>
      <c r="PBQ59" s="40"/>
      <c r="PBR59" s="40"/>
      <c r="PBS59" s="40"/>
      <c r="PBT59" s="40"/>
      <c r="PBU59" s="40"/>
      <c r="PBV59" s="40"/>
      <c r="PBW59" s="40"/>
      <c r="PBX59" s="40"/>
      <c r="PBY59" s="40"/>
      <c r="PBZ59" s="40"/>
      <c r="PCA59" s="40"/>
      <c r="PCB59" s="40"/>
      <c r="PCC59" s="40"/>
      <c r="PCD59" s="40"/>
      <c r="PCE59" s="40"/>
      <c r="PCF59" s="40"/>
      <c r="PCG59" s="40"/>
      <c r="PCH59" s="40"/>
      <c r="PCI59" s="40"/>
      <c r="PCJ59" s="40"/>
      <c r="PCK59" s="40"/>
      <c r="PCL59" s="40"/>
      <c r="PCM59" s="40"/>
      <c r="PCN59" s="40"/>
      <c r="PCO59" s="40"/>
      <c r="PCP59" s="40"/>
      <c r="PCQ59" s="40"/>
      <c r="PCR59" s="40"/>
      <c r="PCS59" s="40"/>
      <c r="PCT59" s="40"/>
      <c r="PCU59" s="40"/>
      <c r="PCV59" s="40"/>
      <c r="PCW59" s="40"/>
      <c r="PCX59" s="40"/>
      <c r="PCY59" s="40"/>
      <c r="PCZ59" s="40"/>
      <c r="PDA59" s="40"/>
      <c r="PDB59" s="40"/>
      <c r="PDC59" s="40"/>
      <c r="PDD59" s="40"/>
      <c r="PDE59" s="40"/>
      <c r="PDF59" s="40"/>
      <c r="PDG59" s="40"/>
      <c r="PDH59" s="40"/>
      <c r="PDI59" s="40"/>
      <c r="PDJ59" s="40"/>
      <c r="PDK59" s="40"/>
      <c r="PDL59" s="40"/>
      <c r="PDM59" s="40"/>
      <c r="PDN59" s="40"/>
      <c r="PDO59" s="40"/>
      <c r="PDP59" s="40"/>
      <c r="PDQ59" s="40"/>
      <c r="PDR59" s="40"/>
      <c r="PDS59" s="40"/>
      <c r="PDT59" s="40"/>
      <c r="PDU59" s="40"/>
      <c r="PDV59" s="40"/>
      <c r="PDW59" s="40"/>
      <c r="PDX59" s="40"/>
      <c r="PDY59" s="40"/>
      <c r="PDZ59" s="40"/>
      <c r="PEA59" s="40"/>
      <c r="PEB59" s="40"/>
      <c r="PEC59" s="40"/>
      <c r="PED59" s="40"/>
      <c r="PEE59" s="40"/>
      <c r="PEF59" s="40"/>
      <c r="PEG59" s="40"/>
      <c r="PEH59" s="40"/>
      <c r="PEI59" s="40"/>
      <c r="PEJ59" s="40"/>
      <c r="PEK59" s="40"/>
      <c r="PEL59" s="40"/>
      <c r="PEM59" s="40"/>
      <c r="PEN59" s="40"/>
      <c r="PEO59" s="40"/>
      <c r="PEP59" s="40"/>
      <c r="PEQ59" s="40"/>
      <c r="PER59" s="40"/>
      <c r="PES59" s="40"/>
      <c r="PET59" s="40"/>
      <c r="PEU59" s="40"/>
      <c r="PEV59" s="40"/>
      <c r="PEW59" s="40"/>
      <c r="PEX59" s="40"/>
      <c r="PEY59" s="40"/>
      <c r="PEZ59" s="40"/>
      <c r="PFA59" s="40"/>
      <c r="PFB59" s="40"/>
      <c r="PFC59" s="40"/>
      <c r="PFD59" s="40"/>
      <c r="PFE59" s="40"/>
      <c r="PFF59" s="40"/>
      <c r="PFG59" s="40"/>
      <c r="PFH59" s="40"/>
      <c r="PFI59" s="40"/>
      <c r="PFJ59" s="40"/>
      <c r="PFK59" s="40"/>
      <c r="PFL59" s="40"/>
      <c r="PFM59" s="40"/>
      <c r="PFN59" s="40"/>
      <c r="PFO59" s="40"/>
      <c r="PFP59" s="40"/>
      <c r="PFQ59" s="40"/>
      <c r="PFR59" s="40"/>
      <c r="PFS59" s="40"/>
      <c r="PFT59" s="40"/>
      <c r="PFU59" s="40"/>
      <c r="PFV59" s="40"/>
      <c r="PFW59" s="40"/>
      <c r="PFX59" s="40"/>
      <c r="PFY59" s="40"/>
      <c r="PFZ59" s="40"/>
      <c r="PGA59" s="40"/>
      <c r="PGB59" s="40"/>
      <c r="PGC59" s="40"/>
      <c r="PGD59" s="40"/>
      <c r="PGE59" s="40"/>
      <c r="PGF59" s="40"/>
      <c r="PGG59" s="40"/>
      <c r="PGH59" s="40"/>
      <c r="PGI59" s="40"/>
      <c r="PGJ59" s="40"/>
      <c r="PGK59" s="40"/>
      <c r="PGL59" s="40"/>
      <c r="PGM59" s="40"/>
      <c r="PGN59" s="40"/>
      <c r="PGO59" s="40"/>
      <c r="PGP59" s="40"/>
      <c r="PGQ59" s="40"/>
      <c r="PGR59" s="40"/>
      <c r="PGS59" s="40"/>
      <c r="PGT59" s="40"/>
      <c r="PGU59" s="40"/>
      <c r="PGV59" s="40"/>
      <c r="PGW59" s="40"/>
      <c r="PGX59" s="40"/>
      <c r="PGY59" s="40"/>
      <c r="PGZ59" s="40"/>
      <c r="PHA59" s="40"/>
      <c r="PHB59" s="40"/>
      <c r="PHC59" s="40"/>
      <c r="PHD59" s="40"/>
      <c r="PHE59" s="40"/>
      <c r="PHF59" s="40"/>
      <c r="PHG59" s="40"/>
      <c r="PHH59" s="40"/>
      <c r="PHI59" s="40"/>
      <c r="PHJ59" s="40"/>
      <c r="PHK59" s="40"/>
      <c r="PHL59" s="40"/>
      <c r="PHM59" s="40"/>
      <c r="PHN59" s="40"/>
      <c r="PHO59" s="40"/>
      <c r="PHP59" s="40"/>
      <c r="PHQ59" s="40"/>
      <c r="PHR59" s="40"/>
      <c r="PHS59" s="40"/>
      <c r="PHT59" s="40"/>
      <c r="PHU59" s="40"/>
      <c r="PHV59" s="40"/>
      <c r="PHW59" s="40"/>
      <c r="PHX59" s="40"/>
      <c r="PHY59" s="40"/>
      <c r="PHZ59" s="40"/>
      <c r="PIA59" s="40"/>
      <c r="PIB59" s="40"/>
      <c r="PIC59" s="40"/>
      <c r="PID59" s="40"/>
      <c r="PIE59" s="40"/>
      <c r="PIF59" s="40"/>
      <c r="PIG59" s="40"/>
      <c r="PIH59" s="40"/>
      <c r="PII59" s="40"/>
      <c r="PIJ59" s="40"/>
      <c r="PIK59" s="40"/>
      <c r="PIL59" s="40"/>
      <c r="PIM59" s="40"/>
      <c r="PIN59" s="40"/>
      <c r="PIO59" s="40"/>
      <c r="PIP59" s="40"/>
      <c r="PIQ59" s="40"/>
      <c r="PIR59" s="40"/>
      <c r="PIS59" s="40"/>
      <c r="PIT59" s="40"/>
      <c r="PIU59" s="40"/>
      <c r="PIV59" s="40"/>
      <c r="PIW59" s="40"/>
      <c r="PIX59" s="40"/>
      <c r="PIY59" s="40"/>
      <c r="PIZ59" s="40"/>
      <c r="PJA59" s="40"/>
      <c r="PJB59" s="40"/>
      <c r="PJC59" s="40"/>
      <c r="PJD59" s="40"/>
      <c r="PJE59" s="40"/>
      <c r="PJF59" s="40"/>
      <c r="PJG59" s="40"/>
      <c r="PJH59" s="40"/>
      <c r="PJI59" s="40"/>
      <c r="PJJ59" s="40"/>
      <c r="PJK59" s="40"/>
      <c r="PJL59" s="40"/>
      <c r="PJM59" s="40"/>
      <c r="PJN59" s="40"/>
      <c r="PJO59" s="40"/>
      <c r="PJP59" s="40"/>
      <c r="PJQ59" s="40"/>
      <c r="PJR59" s="40"/>
      <c r="PJS59" s="40"/>
      <c r="PJT59" s="40"/>
      <c r="PJU59" s="40"/>
      <c r="PJV59" s="40"/>
      <c r="PJW59" s="40"/>
      <c r="PJX59" s="40"/>
      <c r="PJY59" s="40"/>
      <c r="PJZ59" s="40"/>
      <c r="PKA59" s="40"/>
      <c r="PKB59" s="40"/>
      <c r="PKC59" s="40"/>
      <c r="PKD59" s="40"/>
      <c r="PKE59" s="40"/>
      <c r="PKF59" s="40"/>
      <c r="PKG59" s="40"/>
      <c r="PKH59" s="40"/>
      <c r="PKI59" s="40"/>
      <c r="PKJ59" s="40"/>
      <c r="PKK59" s="40"/>
      <c r="PKL59" s="40"/>
      <c r="PKM59" s="40"/>
      <c r="PKN59" s="40"/>
      <c r="PKO59" s="40"/>
      <c r="PKP59" s="40"/>
      <c r="PKQ59" s="40"/>
      <c r="PKR59" s="40"/>
      <c r="PKS59" s="40"/>
      <c r="PKT59" s="40"/>
      <c r="PKU59" s="40"/>
      <c r="PKV59" s="40"/>
      <c r="PKW59" s="40"/>
      <c r="PKX59" s="40"/>
      <c r="PKY59" s="40"/>
      <c r="PKZ59" s="40"/>
      <c r="PLA59" s="40"/>
      <c r="PLB59" s="40"/>
      <c r="PLC59" s="40"/>
      <c r="PLD59" s="40"/>
      <c r="PLE59" s="40"/>
      <c r="PLF59" s="40"/>
      <c r="PLG59" s="40"/>
      <c r="PLH59" s="40"/>
      <c r="PLI59" s="40"/>
      <c r="PLJ59" s="40"/>
      <c r="PLK59" s="40"/>
      <c r="PLL59" s="40"/>
      <c r="PLM59" s="40"/>
      <c r="PLN59" s="40"/>
      <c r="PLO59" s="40"/>
      <c r="PLP59" s="40"/>
      <c r="PLQ59" s="40"/>
      <c r="PLR59" s="40"/>
      <c r="PLS59" s="40"/>
      <c r="PLT59" s="40"/>
      <c r="PLU59" s="40"/>
      <c r="PLV59" s="40"/>
      <c r="PLW59" s="40"/>
      <c r="PLX59" s="40"/>
      <c r="PLY59" s="40"/>
      <c r="PLZ59" s="40"/>
      <c r="PMA59" s="40"/>
      <c r="PMB59" s="40"/>
      <c r="PMC59" s="40"/>
      <c r="PMD59" s="40"/>
      <c r="PME59" s="40"/>
      <c r="PMF59" s="40"/>
      <c r="PMG59" s="40"/>
      <c r="PMH59" s="40"/>
      <c r="PMI59" s="40"/>
      <c r="PMJ59" s="40"/>
      <c r="PMK59" s="40"/>
      <c r="PML59" s="40"/>
      <c r="PMM59" s="40"/>
      <c r="PMN59" s="40"/>
      <c r="PMO59" s="40"/>
      <c r="PMP59" s="40"/>
      <c r="PMQ59" s="40"/>
      <c r="PMR59" s="40"/>
      <c r="PMS59" s="40"/>
      <c r="PMT59" s="40"/>
      <c r="PMU59" s="40"/>
      <c r="PMV59" s="40"/>
      <c r="PMW59" s="40"/>
      <c r="PMX59" s="40"/>
      <c r="PMY59" s="40"/>
      <c r="PMZ59" s="40"/>
      <c r="PNA59" s="40"/>
      <c r="PNB59" s="40"/>
      <c r="PNC59" s="40"/>
      <c r="PND59" s="40"/>
      <c r="PNE59" s="40"/>
      <c r="PNF59" s="40"/>
      <c r="PNG59" s="40"/>
      <c r="PNH59" s="40"/>
      <c r="PNI59" s="40"/>
      <c r="PNJ59" s="40"/>
      <c r="PNK59" s="40"/>
      <c r="PNL59" s="40"/>
      <c r="PNM59" s="40"/>
      <c r="PNN59" s="40"/>
      <c r="PNO59" s="40"/>
      <c r="PNP59" s="40"/>
      <c r="PNQ59" s="40"/>
      <c r="PNR59" s="40"/>
      <c r="PNS59" s="40"/>
      <c r="PNT59" s="40"/>
      <c r="PNU59" s="40"/>
      <c r="PNV59" s="40"/>
      <c r="PNW59" s="40"/>
      <c r="PNX59" s="40"/>
      <c r="PNY59" s="40"/>
      <c r="PNZ59" s="40"/>
      <c r="POA59" s="40"/>
      <c r="POB59" s="40"/>
      <c r="POC59" s="40"/>
      <c r="POD59" s="40"/>
      <c r="POE59" s="40"/>
      <c r="POF59" s="40"/>
      <c r="POG59" s="40"/>
      <c r="POH59" s="40"/>
      <c r="POI59" s="40"/>
      <c r="POJ59" s="40"/>
      <c r="POK59" s="40"/>
      <c r="POL59" s="40"/>
      <c r="POM59" s="40"/>
      <c r="PON59" s="40"/>
      <c r="POO59" s="40"/>
      <c r="POP59" s="40"/>
      <c r="POQ59" s="40"/>
      <c r="POR59" s="40"/>
      <c r="POS59" s="40"/>
      <c r="POT59" s="40"/>
      <c r="POU59" s="40"/>
      <c r="POV59" s="40"/>
      <c r="POW59" s="40"/>
      <c r="POX59" s="40"/>
      <c r="POY59" s="40"/>
      <c r="POZ59" s="40"/>
      <c r="PPA59" s="40"/>
      <c r="PPB59" s="40"/>
      <c r="PPC59" s="40"/>
      <c r="PPD59" s="40"/>
      <c r="PPE59" s="40"/>
      <c r="PPF59" s="40"/>
      <c r="PPG59" s="40"/>
      <c r="PPH59" s="40"/>
      <c r="PPI59" s="40"/>
      <c r="PPJ59" s="40"/>
      <c r="PPK59" s="40"/>
      <c r="PPL59" s="40"/>
      <c r="PPM59" s="40"/>
      <c r="PPN59" s="40"/>
      <c r="PPO59" s="40"/>
      <c r="PPP59" s="40"/>
      <c r="PPQ59" s="40"/>
      <c r="PPR59" s="40"/>
      <c r="PPS59" s="40"/>
      <c r="PPT59" s="40"/>
      <c r="PPU59" s="40"/>
      <c r="PPV59" s="40"/>
      <c r="PPW59" s="40"/>
      <c r="PPX59" s="40"/>
      <c r="PPY59" s="40"/>
      <c r="PPZ59" s="40"/>
      <c r="PQA59" s="40"/>
      <c r="PQB59" s="40"/>
      <c r="PQC59" s="40"/>
      <c r="PQD59" s="40"/>
      <c r="PQE59" s="40"/>
      <c r="PQF59" s="40"/>
      <c r="PQG59" s="40"/>
      <c r="PQH59" s="40"/>
      <c r="PQI59" s="40"/>
      <c r="PQJ59" s="40"/>
      <c r="PQK59" s="40"/>
      <c r="PQL59" s="40"/>
      <c r="PQM59" s="40"/>
      <c r="PQN59" s="40"/>
      <c r="PQO59" s="40"/>
      <c r="PQP59" s="40"/>
      <c r="PQQ59" s="40"/>
      <c r="PQR59" s="40"/>
      <c r="PQS59" s="40"/>
      <c r="PQT59" s="40"/>
      <c r="PQU59" s="40"/>
      <c r="PQV59" s="40"/>
      <c r="PQW59" s="40"/>
      <c r="PQX59" s="40"/>
      <c r="PQY59" s="40"/>
      <c r="PQZ59" s="40"/>
      <c r="PRA59" s="40"/>
      <c r="PRB59" s="40"/>
      <c r="PRC59" s="40"/>
      <c r="PRD59" s="40"/>
      <c r="PRE59" s="40"/>
      <c r="PRF59" s="40"/>
      <c r="PRG59" s="40"/>
      <c r="PRH59" s="40"/>
      <c r="PRI59" s="40"/>
      <c r="PRJ59" s="40"/>
      <c r="PRK59" s="40"/>
      <c r="PRL59" s="40"/>
      <c r="PRM59" s="40"/>
      <c r="PRN59" s="40"/>
      <c r="PRO59" s="40"/>
      <c r="PRP59" s="40"/>
      <c r="PRQ59" s="40"/>
      <c r="PRR59" s="40"/>
      <c r="PRS59" s="40"/>
      <c r="PRT59" s="40"/>
      <c r="PRU59" s="40"/>
      <c r="PRV59" s="40"/>
      <c r="PRW59" s="40"/>
      <c r="PRX59" s="40"/>
      <c r="PRY59" s="40"/>
      <c r="PRZ59" s="40"/>
      <c r="PSA59" s="40"/>
      <c r="PSB59" s="40"/>
      <c r="PSC59" s="40"/>
      <c r="PSD59" s="40"/>
      <c r="PSE59" s="40"/>
      <c r="PSF59" s="40"/>
      <c r="PSG59" s="40"/>
      <c r="PSH59" s="40"/>
      <c r="PSI59" s="40"/>
      <c r="PSJ59" s="40"/>
      <c r="PSK59" s="40"/>
      <c r="PSL59" s="40"/>
      <c r="PSM59" s="40"/>
      <c r="PSN59" s="40"/>
      <c r="PSO59" s="40"/>
      <c r="PSP59" s="40"/>
      <c r="PSQ59" s="40"/>
      <c r="PSR59" s="40"/>
      <c r="PSS59" s="40"/>
      <c r="PST59" s="40"/>
      <c r="PSU59" s="40"/>
      <c r="PSV59" s="40"/>
      <c r="PSW59" s="40"/>
      <c r="PSX59" s="40"/>
      <c r="PSY59" s="40"/>
      <c r="PSZ59" s="40"/>
      <c r="PTA59" s="40"/>
      <c r="PTB59" s="40"/>
      <c r="PTC59" s="40"/>
      <c r="PTD59" s="40"/>
      <c r="PTE59" s="40"/>
      <c r="PTF59" s="40"/>
      <c r="PTG59" s="40"/>
      <c r="PTH59" s="40"/>
      <c r="PTI59" s="40"/>
      <c r="PTJ59" s="40"/>
      <c r="PTK59" s="40"/>
      <c r="PTL59" s="40"/>
      <c r="PTM59" s="40"/>
      <c r="PTN59" s="40"/>
      <c r="PTO59" s="40"/>
      <c r="PTP59" s="40"/>
      <c r="PTQ59" s="40"/>
      <c r="PTR59" s="40"/>
      <c r="PTS59" s="40"/>
      <c r="PTT59" s="40"/>
      <c r="PTU59" s="40"/>
      <c r="PTV59" s="40"/>
      <c r="PTW59" s="40"/>
      <c r="PTX59" s="40"/>
      <c r="PTY59" s="40"/>
      <c r="PTZ59" s="40"/>
      <c r="PUA59" s="40"/>
      <c r="PUB59" s="40"/>
      <c r="PUC59" s="40"/>
      <c r="PUD59" s="40"/>
      <c r="PUE59" s="40"/>
      <c r="PUF59" s="40"/>
      <c r="PUG59" s="40"/>
      <c r="PUH59" s="40"/>
      <c r="PUI59" s="40"/>
      <c r="PUJ59" s="40"/>
      <c r="PUK59" s="40"/>
      <c r="PUL59" s="40"/>
      <c r="PUM59" s="40"/>
      <c r="PUN59" s="40"/>
      <c r="PUO59" s="40"/>
      <c r="PUP59" s="40"/>
      <c r="PUQ59" s="40"/>
      <c r="PUR59" s="40"/>
      <c r="PUS59" s="40"/>
      <c r="PUT59" s="40"/>
      <c r="PUU59" s="40"/>
      <c r="PUV59" s="40"/>
      <c r="PUW59" s="40"/>
      <c r="PUX59" s="40"/>
      <c r="PUY59" s="40"/>
      <c r="PUZ59" s="40"/>
      <c r="PVA59" s="40"/>
      <c r="PVB59" s="40"/>
      <c r="PVC59" s="40"/>
      <c r="PVD59" s="40"/>
      <c r="PVE59" s="40"/>
      <c r="PVF59" s="40"/>
      <c r="PVG59" s="40"/>
      <c r="PVH59" s="40"/>
      <c r="PVI59" s="40"/>
      <c r="PVJ59" s="40"/>
      <c r="PVK59" s="40"/>
      <c r="PVL59" s="40"/>
      <c r="PVM59" s="40"/>
      <c r="PVN59" s="40"/>
      <c r="PVO59" s="40"/>
      <c r="PVP59" s="40"/>
      <c r="PVQ59" s="40"/>
      <c r="PVR59" s="40"/>
      <c r="PVS59" s="40"/>
      <c r="PVT59" s="40"/>
      <c r="PVU59" s="40"/>
      <c r="PVV59" s="40"/>
      <c r="PVW59" s="40"/>
      <c r="PVX59" s="40"/>
      <c r="PVY59" s="40"/>
      <c r="PVZ59" s="40"/>
      <c r="PWA59" s="40"/>
      <c r="PWB59" s="40"/>
      <c r="PWC59" s="40"/>
      <c r="PWD59" s="40"/>
      <c r="PWE59" s="40"/>
      <c r="PWF59" s="40"/>
      <c r="PWG59" s="40"/>
      <c r="PWH59" s="40"/>
      <c r="PWI59" s="40"/>
      <c r="PWJ59" s="40"/>
      <c r="PWK59" s="40"/>
      <c r="PWL59" s="40"/>
      <c r="PWM59" s="40"/>
      <c r="PWN59" s="40"/>
      <c r="PWO59" s="40"/>
      <c r="PWP59" s="40"/>
      <c r="PWQ59" s="40"/>
      <c r="PWR59" s="40"/>
      <c r="PWS59" s="40"/>
      <c r="PWT59" s="40"/>
      <c r="PWU59" s="40"/>
      <c r="PWV59" s="40"/>
      <c r="PWW59" s="40"/>
      <c r="PWX59" s="40"/>
      <c r="PWY59" s="40"/>
      <c r="PWZ59" s="40"/>
      <c r="PXA59" s="40"/>
      <c r="PXB59" s="40"/>
      <c r="PXC59" s="40"/>
      <c r="PXD59" s="40"/>
      <c r="PXE59" s="40"/>
      <c r="PXF59" s="40"/>
      <c r="PXG59" s="40"/>
      <c r="PXH59" s="40"/>
      <c r="PXI59" s="40"/>
      <c r="PXJ59" s="40"/>
      <c r="PXK59" s="40"/>
      <c r="PXL59" s="40"/>
      <c r="PXM59" s="40"/>
      <c r="PXN59" s="40"/>
      <c r="PXO59" s="40"/>
      <c r="PXP59" s="40"/>
      <c r="PXQ59" s="40"/>
      <c r="PXR59" s="40"/>
      <c r="PXS59" s="40"/>
      <c r="PXT59" s="40"/>
      <c r="PXU59" s="40"/>
      <c r="PXV59" s="40"/>
      <c r="PXW59" s="40"/>
      <c r="PXX59" s="40"/>
      <c r="PXY59" s="40"/>
      <c r="PXZ59" s="40"/>
      <c r="PYA59" s="40"/>
      <c r="PYB59" s="40"/>
      <c r="PYC59" s="40"/>
      <c r="PYD59" s="40"/>
      <c r="PYE59" s="40"/>
      <c r="PYF59" s="40"/>
      <c r="PYG59" s="40"/>
      <c r="PYH59" s="40"/>
      <c r="PYI59" s="40"/>
      <c r="PYJ59" s="40"/>
      <c r="PYK59" s="40"/>
      <c r="PYL59" s="40"/>
      <c r="PYM59" s="40"/>
      <c r="PYN59" s="40"/>
      <c r="PYO59" s="40"/>
      <c r="PYP59" s="40"/>
      <c r="PYQ59" s="40"/>
      <c r="PYR59" s="40"/>
      <c r="PYS59" s="40"/>
      <c r="PYT59" s="40"/>
      <c r="PYU59" s="40"/>
      <c r="PYV59" s="40"/>
      <c r="PYW59" s="40"/>
      <c r="PYX59" s="40"/>
      <c r="PYY59" s="40"/>
      <c r="PYZ59" s="40"/>
      <c r="PZA59" s="40"/>
      <c r="PZB59" s="40"/>
      <c r="PZC59" s="40"/>
      <c r="PZD59" s="40"/>
      <c r="PZE59" s="40"/>
      <c r="PZF59" s="40"/>
      <c r="PZG59" s="40"/>
      <c r="PZH59" s="40"/>
      <c r="PZI59" s="40"/>
      <c r="PZJ59" s="40"/>
      <c r="PZK59" s="40"/>
      <c r="PZL59" s="40"/>
      <c r="PZM59" s="40"/>
      <c r="PZN59" s="40"/>
      <c r="PZO59" s="40"/>
      <c r="PZP59" s="40"/>
      <c r="PZQ59" s="40"/>
      <c r="PZR59" s="40"/>
      <c r="PZS59" s="40"/>
      <c r="PZT59" s="40"/>
      <c r="PZU59" s="40"/>
      <c r="PZV59" s="40"/>
      <c r="PZW59" s="40"/>
      <c r="PZX59" s="40"/>
      <c r="PZY59" s="40"/>
      <c r="PZZ59" s="40"/>
      <c r="QAA59" s="40"/>
      <c r="QAB59" s="40"/>
      <c r="QAC59" s="40"/>
      <c r="QAD59" s="40"/>
      <c r="QAE59" s="40"/>
      <c r="QAF59" s="40"/>
      <c r="QAG59" s="40"/>
      <c r="QAH59" s="40"/>
      <c r="QAI59" s="40"/>
      <c r="QAJ59" s="40"/>
      <c r="QAK59" s="40"/>
      <c r="QAL59" s="40"/>
      <c r="QAM59" s="40"/>
      <c r="QAN59" s="40"/>
      <c r="QAO59" s="40"/>
      <c r="QAP59" s="40"/>
      <c r="QAQ59" s="40"/>
      <c r="QAR59" s="40"/>
      <c r="QAS59" s="40"/>
      <c r="QAT59" s="40"/>
      <c r="QAU59" s="40"/>
      <c r="QAV59" s="40"/>
      <c r="QAW59" s="40"/>
      <c r="QAX59" s="40"/>
      <c r="QAY59" s="40"/>
      <c r="QAZ59" s="40"/>
      <c r="QBA59" s="40"/>
      <c r="QBB59" s="40"/>
      <c r="QBC59" s="40"/>
      <c r="QBD59" s="40"/>
      <c r="QBE59" s="40"/>
      <c r="QBF59" s="40"/>
      <c r="QBG59" s="40"/>
      <c r="QBH59" s="40"/>
      <c r="QBI59" s="40"/>
      <c r="QBJ59" s="40"/>
      <c r="QBK59" s="40"/>
      <c r="QBL59" s="40"/>
      <c r="QBM59" s="40"/>
      <c r="QBN59" s="40"/>
      <c r="QBO59" s="40"/>
      <c r="QBP59" s="40"/>
      <c r="QBQ59" s="40"/>
      <c r="QBR59" s="40"/>
      <c r="QBS59" s="40"/>
      <c r="QBT59" s="40"/>
      <c r="QBU59" s="40"/>
      <c r="QBV59" s="40"/>
      <c r="QBW59" s="40"/>
      <c r="QBX59" s="40"/>
      <c r="QBY59" s="40"/>
      <c r="QBZ59" s="40"/>
      <c r="QCA59" s="40"/>
      <c r="QCB59" s="40"/>
      <c r="QCC59" s="40"/>
      <c r="QCD59" s="40"/>
      <c r="QCE59" s="40"/>
      <c r="QCF59" s="40"/>
      <c r="QCG59" s="40"/>
      <c r="QCH59" s="40"/>
      <c r="QCI59" s="40"/>
      <c r="QCJ59" s="40"/>
      <c r="QCK59" s="40"/>
      <c r="QCL59" s="40"/>
      <c r="QCM59" s="40"/>
      <c r="QCN59" s="40"/>
      <c r="QCO59" s="40"/>
      <c r="QCP59" s="40"/>
      <c r="QCQ59" s="40"/>
      <c r="QCR59" s="40"/>
      <c r="QCS59" s="40"/>
      <c r="QCT59" s="40"/>
      <c r="QCU59" s="40"/>
      <c r="QCV59" s="40"/>
      <c r="QCW59" s="40"/>
      <c r="QCX59" s="40"/>
      <c r="QCY59" s="40"/>
      <c r="QCZ59" s="40"/>
      <c r="QDA59" s="40"/>
      <c r="QDB59" s="40"/>
      <c r="QDC59" s="40"/>
      <c r="QDD59" s="40"/>
      <c r="QDE59" s="40"/>
      <c r="QDF59" s="40"/>
      <c r="QDG59" s="40"/>
      <c r="QDH59" s="40"/>
      <c r="QDI59" s="40"/>
      <c r="QDJ59" s="40"/>
      <c r="QDK59" s="40"/>
      <c r="QDL59" s="40"/>
      <c r="QDM59" s="40"/>
      <c r="QDN59" s="40"/>
      <c r="QDO59" s="40"/>
      <c r="QDP59" s="40"/>
      <c r="QDQ59" s="40"/>
      <c r="QDR59" s="40"/>
      <c r="QDS59" s="40"/>
      <c r="QDT59" s="40"/>
      <c r="QDU59" s="40"/>
      <c r="QDV59" s="40"/>
      <c r="QDW59" s="40"/>
      <c r="QDX59" s="40"/>
      <c r="QDY59" s="40"/>
      <c r="QDZ59" s="40"/>
      <c r="QEA59" s="40"/>
      <c r="QEB59" s="40"/>
      <c r="QEC59" s="40"/>
      <c r="QED59" s="40"/>
      <c r="QEE59" s="40"/>
      <c r="QEF59" s="40"/>
      <c r="QEG59" s="40"/>
      <c r="QEH59" s="40"/>
      <c r="QEI59" s="40"/>
      <c r="QEJ59" s="40"/>
      <c r="QEK59" s="40"/>
      <c r="QEL59" s="40"/>
      <c r="QEM59" s="40"/>
      <c r="QEN59" s="40"/>
      <c r="QEO59" s="40"/>
      <c r="QEP59" s="40"/>
      <c r="QEQ59" s="40"/>
      <c r="QER59" s="40"/>
      <c r="QES59" s="40"/>
      <c r="QET59" s="40"/>
      <c r="QEU59" s="40"/>
      <c r="QEV59" s="40"/>
      <c r="QEW59" s="40"/>
      <c r="QEX59" s="40"/>
      <c r="QEY59" s="40"/>
      <c r="QEZ59" s="40"/>
      <c r="QFA59" s="40"/>
      <c r="QFB59" s="40"/>
      <c r="QFC59" s="40"/>
      <c r="QFD59" s="40"/>
      <c r="QFE59" s="40"/>
      <c r="QFF59" s="40"/>
      <c r="QFG59" s="40"/>
      <c r="QFH59" s="40"/>
      <c r="QFI59" s="40"/>
      <c r="QFJ59" s="40"/>
      <c r="QFK59" s="40"/>
      <c r="QFL59" s="40"/>
      <c r="QFM59" s="40"/>
      <c r="QFN59" s="40"/>
      <c r="QFO59" s="40"/>
      <c r="QFP59" s="40"/>
      <c r="QFQ59" s="40"/>
      <c r="QFR59" s="40"/>
      <c r="QFS59" s="40"/>
      <c r="QFT59" s="40"/>
      <c r="QFU59" s="40"/>
      <c r="QFV59" s="40"/>
      <c r="QFW59" s="40"/>
      <c r="QFX59" s="40"/>
      <c r="QFY59" s="40"/>
      <c r="QFZ59" s="40"/>
      <c r="QGA59" s="40"/>
      <c r="QGB59" s="40"/>
      <c r="QGC59" s="40"/>
      <c r="QGD59" s="40"/>
      <c r="QGE59" s="40"/>
      <c r="QGF59" s="40"/>
      <c r="QGG59" s="40"/>
      <c r="QGH59" s="40"/>
      <c r="QGI59" s="40"/>
      <c r="QGJ59" s="40"/>
      <c r="QGK59" s="40"/>
      <c r="QGL59" s="40"/>
      <c r="QGM59" s="40"/>
      <c r="QGN59" s="40"/>
      <c r="QGO59" s="40"/>
      <c r="QGP59" s="40"/>
      <c r="QGQ59" s="40"/>
      <c r="QGR59" s="40"/>
      <c r="QGS59" s="40"/>
      <c r="QGT59" s="40"/>
      <c r="QGU59" s="40"/>
      <c r="QGV59" s="40"/>
      <c r="QGW59" s="40"/>
      <c r="QGX59" s="40"/>
      <c r="QGY59" s="40"/>
      <c r="QGZ59" s="40"/>
      <c r="QHA59" s="40"/>
      <c r="QHB59" s="40"/>
      <c r="QHC59" s="40"/>
      <c r="QHD59" s="40"/>
      <c r="QHE59" s="40"/>
      <c r="QHF59" s="40"/>
      <c r="QHG59" s="40"/>
      <c r="QHH59" s="40"/>
      <c r="QHI59" s="40"/>
      <c r="QHJ59" s="40"/>
      <c r="QHK59" s="40"/>
      <c r="QHL59" s="40"/>
      <c r="QHM59" s="40"/>
      <c r="QHN59" s="40"/>
      <c r="QHO59" s="40"/>
      <c r="QHP59" s="40"/>
      <c r="QHQ59" s="40"/>
      <c r="QHR59" s="40"/>
      <c r="QHS59" s="40"/>
      <c r="QHT59" s="40"/>
      <c r="QHU59" s="40"/>
      <c r="QHV59" s="40"/>
      <c r="QHW59" s="40"/>
      <c r="QHX59" s="40"/>
      <c r="QHY59" s="40"/>
      <c r="QHZ59" s="40"/>
      <c r="QIA59" s="40"/>
      <c r="QIB59" s="40"/>
      <c r="QIC59" s="40"/>
      <c r="QID59" s="40"/>
      <c r="QIE59" s="40"/>
      <c r="QIF59" s="40"/>
      <c r="QIG59" s="40"/>
      <c r="QIH59" s="40"/>
      <c r="QII59" s="40"/>
      <c r="QIJ59" s="40"/>
      <c r="QIK59" s="40"/>
      <c r="QIL59" s="40"/>
      <c r="QIM59" s="40"/>
      <c r="QIN59" s="40"/>
      <c r="QIO59" s="40"/>
      <c r="QIP59" s="40"/>
      <c r="QIQ59" s="40"/>
      <c r="QIR59" s="40"/>
      <c r="QIS59" s="40"/>
      <c r="QIT59" s="40"/>
      <c r="QIU59" s="40"/>
      <c r="QIV59" s="40"/>
      <c r="QIW59" s="40"/>
      <c r="QIX59" s="40"/>
      <c r="QIY59" s="40"/>
      <c r="QIZ59" s="40"/>
      <c r="QJA59" s="40"/>
      <c r="QJB59" s="40"/>
      <c r="QJC59" s="40"/>
      <c r="QJD59" s="40"/>
      <c r="QJE59" s="40"/>
      <c r="QJF59" s="40"/>
      <c r="QJG59" s="40"/>
      <c r="QJH59" s="40"/>
      <c r="QJI59" s="40"/>
      <c r="QJJ59" s="40"/>
      <c r="QJK59" s="40"/>
      <c r="QJL59" s="40"/>
      <c r="QJM59" s="40"/>
      <c r="QJN59" s="40"/>
      <c r="QJO59" s="40"/>
      <c r="QJP59" s="40"/>
      <c r="QJQ59" s="40"/>
      <c r="QJR59" s="40"/>
      <c r="QJS59" s="40"/>
      <c r="QJT59" s="40"/>
      <c r="QJU59" s="40"/>
      <c r="QJV59" s="40"/>
      <c r="QJW59" s="40"/>
      <c r="QJX59" s="40"/>
      <c r="QJY59" s="40"/>
      <c r="QJZ59" s="40"/>
      <c r="QKA59" s="40"/>
      <c r="QKB59" s="40"/>
      <c r="QKC59" s="40"/>
      <c r="QKD59" s="40"/>
      <c r="QKE59" s="40"/>
      <c r="QKF59" s="40"/>
      <c r="QKG59" s="40"/>
      <c r="QKH59" s="40"/>
      <c r="QKI59" s="40"/>
      <c r="QKJ59" s="40"/>
      <c r="QKK59" s="40"/>
      <c r="QKL59" s="40"/>
      <c r="QKM59" s="40"/>
      <c r="QKN59" s="40"/>
      <c r="QKO59" s="40"/>
      <c r="QKP59" s="40"/>
      <c r="QKQ59" s="40"/>
      <c r="QKR59" s="40"/>
      <c r="QKS59" s="40"/>
      <c r="QKT59" s="40"/>
      <c r="QKU59" s="40"/>
      <c r="QKV59" s="40"/>
      <c r="QKW59" s="40"/>
      <c r="QKX59" s="40"/>
      <c r="QKY59" s="40"/>
      <c r="QKZ59" s="40"/>
      <c r="QLA59" s="40"/>
      <c r="QLB59" s="40"/>
      <c r="QLC59" s="40"/>
      <c r="QLD59" s="40"/>
      <c r="QLE59" s="40"/>
      <c r="QLF59" s="40"/>
      <c r="QLG59" s="40"/>
      <c r="QLH59" s="40"/>
      <c r="QLI59" s="40"/>
      <c r="QLJ59" s="40"/>
      <c r="QLK59" s="40"/>
      <c r="QLL59" s="40"/>
      <c r="QLM59" s="40"/>
      <c r="QLN59" s="40"/>
      <c r="QLO59" s="40"/>
      <c r="QLP59" s="40"/>
      <c r="QLQ59" s="40"/>
      <c r="QLR59" s="40"/>
      <c r="QLS59" s="40"/>
      <c r="QLT59" s="40"/>
      <c r="QLU59" s="40"/>
      <c r="QLV59" s="40"/>
      <c r="QLW59" s="40"/>
      <c r="QLX59" s="40"/>
      <c r="QLY59" s="40"/>
      <c r="QLZ59" s="40"/>
      <c r="QMA59" s="40"/>
      <c r="QMB59" s="40"/>
      <c r="QMC59" s="40"/>
      <c r="QMD59" s="40"/>
      <c r="QME59" s="40"/>
      <c r="QMF59" s="40"/>
      <c r="QMG59" s="40"/>
      <c r="QMH59" s="40"/>
      <c r="QMI59" s="40"/>
      <c r="QMJ59" s="40"/>
      <c r="QMK59" s="40"/>
      <c r="QML59" s="40"/>
      <c r="QMM59" s="40"/>
      <c r="QMN59" s="40"/>
      <c r="QMO59" s="40"/>
      <c r="QMP59" s="40"/>
      <c r="QMQ59" s="40"/>
      <c r="QMR59" s="40"/>
      <c r="QMS59" s="40"/>
      <c r="QMT59" s="40"/>
      <c r="QMU59" s="40"/>
      <c r="QMV59" s="40"/>
      <c r="QMW59" s="40"/>
      <c r="QMX59" s="40"/>
      <c r="QMY59" s="40"/>
      <c r="QMZ59" s="40"/>
      <c r="QNA59" s="40"/>
      <c r="QNB59" s="40"/>
      <c r="QNC59" s="40"/>
      <c r="QND59" s="40"/>
      <c r="QNE59" s="40"/>
      <c r="QNF59" s="40"/>
      <c r="QNG59" s="40"/>
      <c r="QNH59" s="40"/>
      <c r="QNI59" s="40"/>
      <c r="QNJ59" s="40"/>
      <c r="QNK59" s="40"/>
      <c r="QNL59" s="40"/>
      <c r="QNM59" s="40"/>
      <c r="QNN59" s="40"/>
      <c r="QNO59" s="40"/>
      <c r="QNP59" s="40"/>
      <c r="QNQ59" s="40"/>
      <c r="QNR59" s="40"/>
      <c r="QNS59" s="40"/>
      <c r="QNT59" s="40"/>
      <c r="QNU59" s="40"/>
      <c r="QNV59" s="40"/>
      <c r="QNW59" s="40"/>
      <c r="QNX59" s="40"/>
      <c r="QNY59" s="40"/>
      <c r="QNZ59" s="40"/>
      <c r="QOA59" s="40"/>
      <c r="QOB59" s="40"/>
      <c r="QOC59" s="40"/>
      <c r="QOD59" s="40"/>
      <c r="QOE59" s="40"/>
      <c r="QOF59" s="40"/>
      <c r="QOG59" s="40"/>
      <c r="QOH59" s="40"/>
      <c r="QOI59" s="40"/>
      <c r="QOJ59" s="40"/>
      <c r="QOK59" s="40"/>
      <c r="QOL59" s="40"/>
      <c r="QOM59" s="40"/>
      <c r="QON59" s="40"/>
      <c r="QOO59" s="40"/>
      <c r="QOP59" s="40"/>
      <c r="QOQ59" s="40"/>
      <c r="QOR59" s="40"/>
      <c r="QOS59" s="40"/>
      <c r="QOT59" s="40"/>
      <c r="QOU59" s="40"/>
      <c r="QOV59" s="40"/>
      <c r="QOW59" s="40"/>
      <c r="QOX59" s="40"/>
      <c r="QOY59" s="40"/>
      <c r="QOZ59" s="40"/>
      <c r="QPA59" s="40"/>
      <c r="QPB59" s="40"/>
      <c r="QPC59" s="40"/>
      <c r="QPD59" s="40"/>
      <c r="QPE59" s="40"/>
      <c r="QPF59" s="40"/>
      <c r="QPG59" s="40"/>
      <c r="QPH59" s="40"/>
      <c r="QPI59" s="40"/>
      <c r="QPJ59" s="40"/>
      <c r="QPK59" s="40"/>
      <c r="QPL59" s="40"/>
      <c r="QPM59" s="40"/>
      <c r="QPN59" s="40"/>
      <c r="QPO59" s="40"/>
      <c r="QPP59" s="40"/>
      <c r="QPQ59" s="40"/>
      <c r="QPR59" s="40"/>
      <c r="QPS59" s="40"/>
      <c r="QPT59" s="40"/>
      <c r="QPU59" s="40"/>
      <c r="QPV59" s="40"/>
      <c r="QPW59" s="40"/>
      <c r="QPX59" s="40"/>
      <c r="QPY59" s="40"/>
      <c r="QPZ59" s="40"/>
      <c r="QQA59" s="40"/>
      <c r="QQB59" s="40"/>
      <c r="QQC59" s="40"/>
      <c r="QQD59" s="40"/>
      <c r="QQE59" s="40"/>
      <c r="QQF59" s="40"/>
      <c r="QQG59" s="40"/>
      <c r="QQH59" s="40"/>
      <c r="QQI59" s="40"/>
      <c r="QQJ59" s="40"/>
      <c r="QQK59" s="40"/>
      <c r="QQL59" s="40"/>
      <c r="QQM59" s="40"/>
      <c r="QQN59" s="40"/>
      <c r="QQO59" s="40"/>
      <c r="QQP59" s="40"/>
      <c r="QQQ59" s="40"/>
      <c r="QQR59" s="40"/>
      <c r="QQS59" s="40"/>
      <c r="QQT59" s="40"/>
      <c r="QQU59" s="40"/>
      <c r="QQV59" s="40"/>
      <c r="QQW59" s="40"/>
      <c r="QQX59" s="40"/>
      <c r="QQY59" s="40"/>
      <c r="QQZ59" s="40"/>
      <c r="QRA59" s="40"/>
      <c r="QRB59" s="40"/>
      <c r="QRC59" s="40"/>
      <c r="QRD59" s="40"/>
      <c r="QRE59" s="40"/>
      <c r="QRF59" s="40"/>
      <c r="QRG59" s="40"/>
      <c r="QRH59" s="40"/>
      <c r="QRI59" s="40"/>
      <c r="QRJ59" s="40"/>
      <c r="QRK59" s="40"/>
      <c r="QRL59" s="40"/>
      <c r="QRM59" s="40"/>
      <c r="QRN59" s="40"/>
      <c r="QRO59" s="40"/>
      <c r="QRP59" s="40"/>
      <c r="QRQ59" s="40"/>
      <c r="QRR59" s="40"/>
      <c r="QRS59" s="40"/>
      <c r="QRT59" s="40"/>
      <c r="QRU59" s="40"/>
      <c r="QRV59" s="40"/>
      <c r="QRW59" s="40"/>
      <c r="QRX59" s="40"/>
      <c r="QRY59" s="40"/>
      <c r="QRZ59" s="40"/>
      <c r="QSA59" s="40"/>
      <c r="QSB59" s="40"/>
      <c r="QSC59" s="40"/>
      <c r="QSD59" s="40"/>
      <c r="QSE59" s="40"/>
      <c r="QSF59" s="40"/>
      <c r="QSG59" s="40"/>
      <c r="QSH59" s="40"/>
      <c r="QSI59" s="40"/>
      <c r="QSJ59" s="40"/>
      <c r="QSK59" s="40"/>
      <c r="QSL59" s="40"/>
      <c r="QSM59" s="40"/>
      <c r="QSN59" s="40"/>
      <c r="QSO59" s="40"/>
      <c r="QSP59" s="40"/>
      <c r="QSQ59" s="40"/>
      <c r="QSR59" s="40"/>
      <c r="QSS59" s="40"/>
      <c r="QST59" s="40"/>
      <c r="QSU59" s="40"/>
      <c r="QSV59" s="40"/>
      <c r="QSW59" s="40"/>
      <c r="QSX59" s="40"/>
      <c r="QSY59" s="40"/>
      <c r="QSZ59" s="40"/>
      <c r="QTA59" s="40"/>
      <c r="QTB59" s="40"/>
      <c r="QTC59" s="40"/>
      <c r="QTD59" s="40"/>
      <c r="QTE59" s="40"/>
      <c r="QTF59" s="40"/>
      <c r="QTG59" s="40"/>
      <c r="QTH59" s="40"/>
      <c r="QTI59" s="40"/>
      <c r="QTJ59" s="40"/>
      <c r="QTK59" s="40"/>
      <c r="QTL59" s="40"/>
      <c r="QTM59" s="40"/>
      <c r="QTN59" s="40"/>
      <c r="QTO59" s="40"/>
      <c r="QTP59" s="40"/>
      <c r="QTQ59" s="40"/>
      <c r="QTR59" s="40"/>
      <c r="QTS59" s="40"/>
      <c r="QTT59" s="40"/>
      <c r="QTU59" s="40"/>
      <c r="QTV59" s="40"/>
      <c r="QTW59" s="40"/>
      <c r="QTX59" s="40"/>
      <c r="QTY59" s="40"/>
      <c r="QTZ59" s="40"/>
      <c r="QUA59" s="40"/>
      <c r="QUB59" s="40"/>
      <c r="QUC59" s="40"/>
      <c r="QUD59" s="40"/>
      <c r="QUE59" s="40"/>
      <c r="QUF59" s="40"/>
      <c r="QUG59" s="40"/>
      <c r="QUH59" s="40"/>
      <c r="QUI59" s="40"/>
      <c r="QUJ59" s="40"/>
      <c r="QUK59" s="40"/>
      <c r="QUL59" s="40"/>
      <c r="QUM59" s="40"/>
      <c r="QUN59" s="40"/>
      <c r="QUO59" s="40"/>
      <c r="QUP59" s="40"/>
      <c r="QUQ59" s="40"/>
      <c r="QUR59" s="40"/>
      <c r="QUS59" s="40"/>
      <c r="QUT59" s="40"/>
      <c r="QUU59" s="40"/>
      <c r="QUV59" s="40"/>
      <c r="QUW59" s="40"/>
      <c r="QUX59" s="40"/>
      <c r="QUY59" s="40"/>
      <c r="QUZ59" s="40"/>
      <c r="QVA59" s="40"/>
      <c r="QVB59" s="40"/>
      <c r="QVC59" s="40"/>
      <c r="QVD59" s="40"/>
      <c r="QVE59" s="40"/>
      <c r="QVF59" s="40"/>
      <c r="QVG59" s="40"/>
      <c r="QVH59" s="40"/>
      <c r="QVI59" s="40"/>
      <c r="QVJ59" s="40"/>
      <c r="QVK59" s="40"/>
      <c r="QVL59" s="40"/>
      <c r="QVM59" s="40"/>
      <c r="QVN59" s="40"/>
      <c r="QVO59" s="40"/>
      <c r="QVP59" s="40"/>
      <c r="QVQ59" s="40"/>
      <c r="QVR59" s="40"/>
      <c r="QVS59" s="40"/>
      <c r="QVT59" s="40"/>
      <c r="QVU59" s="40"/>
      <c r="QVV59" s="40"/>
      <c r="QVW59" s="40"/>
      <c r="QVX59" s="40"/>
      <c r="QVY59" s="40"/>
      <c r="QVZ59" s="40"/>
      <c r="QWA59" s="40"/>
      <c r="QWB59" s="40"/>
      <c r="QWC59" s="40"/>
      <c r="QWD59" s="40"/>
      <c r="QWE59" s="40"/>
      <c r="QWF59" s="40"/>
      <c r="QWG59" s="40"/>
      <c r="QWH59" s="40"/>
      <c r="QWI59" s="40"/>
      <c r="QWJ59" s="40"/>
      <c r="QWK59" s="40"/>
      <c r="QWL59" s="40"/>
      <c r="QWM59" s="40"/>
      <c r="QWN59" s="40"/>
      <c r="QWO59" s="40"/>
      <c r="QWP59" s="40"/>
      <c r="QWQ59" s="40"/>
      <c r="QWR59" s="40"/>
      <c r="QWS59" s="40"/>
      <c r="QWT59" s="40"/>
      <c r="QWU59" s="40"/>
      <c r="QWV59" s="40"/>
      <c r="QWW59" s="40"/>
      <c r="QWX59" s="40"/>
      <c r="QWY59" s="40"/>
      <c r="QWZ59" s="40"/>
      <c r="QXA59" s="40"/>
      <c r="QXB59" s="40"/>
      <c r="QXC59" s="40"/>
      <c r="QXD59" s="40"/>
      <c r="QXE59" s="40"/>
      <c r="QXF59" s="40"/>
      <c r="QXG59" s="40"/>
      <c r="QXH59" s="40"/>
      <c r="QXI59" s="40"/>
      <c r="QXJ59" s="40"/>
      <c r="QXK59" s="40"/>
      <c r="QXL59" s="40"/>
      <c r="QXM59" s="40"/>
      <c r="QXN59" s="40"/>
      <c r="QXO59" s="40"/>
      <c r="QXP59" s="40"/>
      <c r="QXQ59" s="40"/>
      <c r="QXR59" s="40"/>
      <c r="QXS59" s="40"/>
      <c r="QXT59" s="40"/>
      <c r="QXU59" s="40"/>
      <c r="QXV59" s="40"/>
      <c r="QXW59" s="40"/>
      <c r="QXX59" s="40"/>
      <c r="QXY59" s="40"/>
      <c r="QXZ59" s="40"/>
      <c r="QYA59" s="40"/>
      <c r="QYB59" s="40"/>
      <c r="QYC59" s="40"/>
      <c r="QYD59" s="40"/>
      <c r="QYE59" s="40"/>
      <c r="QYF59" s="40"/>
      <c r="QYG59" s="40"/>
      <c r="QYH59" s="40"/>
      <c r="QYI59" s="40"/>
      <c r="QYJ59" s="40"/>
      <c r="QYK59" s="40"/>
      <c r="QYL59" s="40"/>
      <c r="QYM59" s="40"/>
      <c r="QYN59" s="40"/>
      <c r="QYO59" s="40"/>
      <c r="QYP59" s="40"/>
      <c r="QYQ59" s="40"/>
      <c r="QYR59" s="40"/>
      <c r="QYS59" s="40"/>
      <c r="QYT59" s="40"/>
      <c r="QYU59" s="40"/>
      <c r="QYV59" s="40"/>
      <c r="QYW59" s="40"/>
      <c r="QYX59" s="40"/>
      <c r="QYY59" s="40"/>
      <c r="QYZ59" s="40"/>
      <c r="QZA59" s="40"/>
      <c r="QZB59" s="40"/>
      <c r="QZC59" s="40"/>
      <c r="QZD59" s="40"/>
      <c r="QZE59" s="40"/>
      <c r="QZF59" s="40"/>
      <c r="QZG59" s="40"/>
      <c r="QZH59" s="40"/>
      <c r="QZI59" s="40"/>
      <c r="QZJ59" s="40"/>
      <c r="QZK59" s="40"/>
      <c r="QZL59" s="40"/>
      <c r="QZM59" s="40"/>
      <c r="QZN59" s="40"/>
      <c r="QZO59" s="40"/>
      <c r="QZP59" s="40"/>
      <c r="QZQ59" s="40"/>
      <c r="QZR59" s="40"/>
      <c r="QZS59" s="40"/>
      <c r="QZT59" s="40"/>
      <c r="QZU59" s="40"/>
      <c r="QZV59" s="40"/>
      <c r="QZW59" s="40"/>
      <c r="QZX59" s="40"/>
      <c r="QZY59" s="40"/>
      <c r="QZZ59" s="40"/>
      <c r="RAA59" s="40"/>
      <c r="RAB59" s="40"/>
      <c r="RAC59" s="40"/>
      <c r="RAD59" s="40"/>
      <c r="RAE59" s="40"/>
      <c r="RAF59" s="40"/>
      <c r="RAG59" s="40"/>
      <c r="RAH59" s="40"/>
      <c r="RAI59" s="40"/>
      <c r="RAJ59" s="40"/>
      <c r="RAK59" s="40"/>
      <c r="RAL59" s="40"/>
      <c r="RAM59" s="40"/>
      <c r="RAN59" s="40"/>
      <c r="RAO59" s="40"/>
      <c r="RAP59" s="40"/>
      <c r="RAQ59" s="40"/>
      <c r="RAR59" s="40"/>
      <c r="RAS59" s="40"/>
      <c r="RAT59" s="40"/>
      <c r="RAU59" s="40"/>
      <c r="RAV59" s="40"/>
      <c r="RAW59" s="40"/>
      <c r="RAX59" s="40"/>
      <c r="RAY59" s="40"/>
      <c r="RAZ59" s="40"/>
      <c r="RBA59" s="40"/>
      <c r="RBB59" s="40"/>
      <c r="RBC59" s="40"/>
      <c r="RBD59" s="40"/>
      <c r="RBE59" s="40"/>
      <c r="RBF59" s="40"/>
      <c r="RBG59" s="40"/>
      <c r="RBH59" s="40"/>
      <c r="RBI59" s="40"/>
      <c r="RBJ59" s="40"/>
      <c r="RBK59" s="40"/>
      <c r="RBL59" s="40"/>
      <c r="RBM59" s="40"/>
      <c r="RBN59" s="40"/>
      <c r="RBO59" s="40"/>
      <c r="RBP59" s="40"/>
      <c r="RBQ59" s="40"/>
      <c r="RBR59" s="40"/>
      <c r="RBS59" s="40"/>
      <c r="RBT59" s="40"/>
      <c r="RBU59" s="40"/>
      <c r="RBV59" s="40"/>
      <c r="RBW59" s="40"/>
      <c r="RBX59" s="40"/>
      <c r="RBY59" s="40"/>
      <c r="RBZ59" s="40"/>
      <c r="RCA59" s="40"/>
      <c r="RCB59" s="40"/>
      <c r="RCC59" s="40"/>
      <c r="RCD59" s="40"/>
      <c r="RCE59" s="40"/>
      <c r="RCF59" s="40"/>
      <c r="RCG59" s="40"/>
      <c r="RCH59" s="40"/>
      <c r="RCI59" s="40"/>
      <c r="RCJ59" s="40"/>
      <c r="RCK59" s="40"/>
      <c r="RCL59" s="40"/>
      <c r="RCM59" s="40"/>
      <c r="RCN59" s="40"/>
      <c r="RCO59" s="40"/>
      <c r="RCP59" s="40"/>
      <c r="RCQ59" s="40"/>
      <c r="RCR59" s="40"/>
      <c r="RCS59" s="40"/>
      <c r="RCT59" s="40"/>
      <c r="RCU59" s="40"/>
      <c r="RCV59" s="40"/>
      <c r="RCW59" s="40"/>
      <c r="RCX59" s="40"/>
      <c r="RCY59" s="40"/>
      <c r="RCZ59" s="40"/>
      <c r="RDA59" s="40"/>
      <c r="RDB59" s="40"/>
      <c r="RDC59" s="40"/>
      <c r="RDD59" s="40"/>
      <c r="RDE59" s="40"/>
      <c r="RDF59" s="40"/>
      <c r="RDG59" s="40"/>
      <c r="RDH59" s="40"/>
      <c r="RDI59" s="40"/>
      <c r="RDJ59" s="40"/>
      <c r="RDK59" s="40"/>
      <c r="RDL59" s="40"/>
      <c r="RDM59" s="40"/>
      <c r="RDN59" s="40"/>
      <c r="RDO59" s="40"/>
      <c r="RDP59" s="40"/>
      <c r="RDQ59" s="40"/>
      <c r="RDR59" s="40"/>
      <c r="RDS59" s="40"/>
      <c r="RDT59" s="40"/>
      <c r="RDU59" s="40"/>
      <c r="RDV59" s="40"/>
      <c r="RDW59" s="40"/>
      <c r="RDX59" s="40"/>
      <c r="RDY59" s="40"/>
      <c r="RDZ59" s="40"/>
      <c r="REA59" s="40"/>
      <c r="REB59" s="40"/>
      <c r="REC59" s="40"/>
      <c r="RED59" s="40"/>
      <c r="REE59" s="40"/>
      <c r="REF59" s="40"/>
      <c r="REG59" s="40"/>
      <c r="REH59" s="40"/>
      <c r="REI59" s="40"/>
      <c r="REJ59" s="40"/>
      <c r="REK59" s="40"/>
      <c r="REL59" s="40"/>
      <c r="REM59" s="40"/>
      <c r="REN59" s="40"/>
      <c r="REO59" s="40"/>
      <c r="REP59" s="40"/>
      <c r="REQ59" s="40"/>
      <c r="RER59" s="40"/>
      <c r="RES59" s="40"/>
      <c r="RET59" s="40"/>
      <c r="REU59" s="40"/>
      <c r="REV59" s="40"/>
      <c r="REW59" s="40"/>
      <c r="REX59" s="40"/>
      <c r="REY59" s="40"/>
      <c r="REZ59" s="40"/>
      <c r="RFA59" s="40"/>
      <c r="RFB59" s="40"/>
      <c r="RFC59" s="40"/>
      <c r="RFD59" s="40"/>
      <c r="RFE59" s="40"/>
      <c r="RFF59" s="40"/>
      <c r="RFG59" s="40"/>
      <c r="RFH59" s="40"/>
      <c r="RFI59" s="40"/>
      <c r="RFJ59" s="40"/>
      <c r="RFK59" s="40"/>
      <c r="RFL59" s="40"/>
      <c r="RFM59" s="40"/>
      <c r="RFN59" s="40"/>
      <c r="RFO59" s="40"/>
      <c r="RFP59" s="40"/>
      <c r="RFQ59" s="40"/>
      <c r="RFR59" s="40"/>
      <c r="RFS59" s="40"/>
      <c r="RFT59" s="40"/>
      <c r="RFU59" s="40"/>
      <c r="RFV59" s="40"/>
      <c r="RFW59" s="40"/>
      <c r="RFX59" s="40"/>
      <c r="RFY59" s="40"/>
      <c r="RFZ59" s="40"/>
      <c r="RGA59" s="40"/>
      <c r="RGB59" s="40"/>
      <c r="RGC59" s="40"/>
      <c r="RGD59" s="40"/>
      <c r="RGE59" s="40"/>
      <c r="RGF59" s="40"/>
      <c r="RGG59" s="40"/>
      <c r="RGH59" s="40"/>
      <c r="RGI59" s="40"/>
      <c r="RGJ59" s="40"/>
      <c r="RGK59" s="40"/>
      <c r="RGL59" s="40"/>
      <c r="RGM59" s="40"/>
      <c r="RGN59" s="40"/>
      <c r="RGO59" s="40"/>
      <c r="RGP59" s="40"/>
      <c r="RGQ59" s="40"/>
      <c r="RGR59" s="40"/>
      <c r="RGS59" s="40"/>
      <c r="RGT59" s="40"/>
      <c r="RGU59" s="40"/>
      <c r="RGV59" s="40"/>
      <c r="RGW59" s="40"/>
      <c r="RGX59" s="40"/>
      <c r="RGY59" s="40"/>
      <c r="RGZ59" s="40"/>
      <c r="RHA59" s="40"/>
      <c r="RHB59" s="40"/>
      <c r="RHC59" s="40"/>
      <c r="RHD59" s="40"/>
      <c r="RHE59" s="40"/>
      <c r="RHF59" s="40"/>
      <c r="RHG59" s="40"/>
      <c r="RHH59" s="40"/>
      <c r="RHI59" s="40"/>
      <c r="RHJ59" s="40"/>
      <c r="RHK59" s="40"/>
      <c r="RHL59" s="40"/>
      <c r="RHM59" s="40"/>
      <c r="RHN59" s="40"/>
      <c r="RHO59" s="40"/>
      <c r="RHP59" s="40"/>
      <c r="RHQ59" s="40"/>
      <c r="RHR59" s="40"/>
      <c r="RHS59" s="40"/>
      <c r="RHT59" s="40"/>
      <c r="RHU59" s="40"/>
      <c r="RHV59" s="40"/>
      <c r="RHW59" s="40"/>
      <c r="RHX59" s="40"/>
      <c r="RHY59" s="40"/>
      <c r="RHZ59" s="40"/>
      <c r="RIA59" s="40"/>
      <c r="RIB59" s="40"/>
      <c r="RIC59" s="40"/>
      <c r="RID59" s="40"/>
      <c r="RIE59" s="40"/>
      <c r="RIF59" s="40"/>
      <c r="RIG59" s="40"/>
      <c r="RIH59" s="40"/>
      <c r="RII59" s="40"/>
      <c r="RIJ59" s="40"/>
      <c r="RIK59" s="40"/>
      <c r="RIL59" s="40"/>
      <c r="RIM59" s="40"/>
      <c r="RIN59" s="40"/>
      <c r="RIO59" s="40"/>
      <c r="RIP59" s="40"/>
      <c r="RIQ59" s="40"/>
      <c r="RIR59" s="40"/>
      <c r="RIS59" s="40"/>
      <c r="RIT59" s="40"/>
      <c r="RIU59" s="40"/>
      <c r="RIV59" s="40"/>
      <c r="RIW59" s="40"/>
      <c r="RIX59" s="40"/>
      <c r="RIY59" s="40"/>
      <c r="RIZ59" s="40"/>
      <c r="RJA59" s="40"/>
      <c r="RJB59" s="40"/>
      <c r="RJC59" s="40"/>
      <c r="RJD59" s="40"/>
      <c r="RJE59" s="40"/>
      <c r="RJF59" s="40"/>
      <c r="RJG59" s="40"/>
      <c r="RJH59" s="40"/>
      <c r="RJI59" s="40"/>
      <c r="RJJ59" s="40"/>
      <c r="RJK59" s="40"/>
      <c r="RJL59" s="40"/>
      <c r="RJM59" s="40"/>
      <c r="RJN59" s="40"/>
      <c r="RJO59" s="40"/>
      <c r="RJP59" s="40"/>
      <c r="RJQ59" s="40"/>
      <c r="RJR59" s="40"/>
      <c r="RJS59" s="40"/>
      <c r="RJT59" s="40"/>
      <c r="RJU59" s="40"/>
      <c r="RJV59" s="40"/>
      <c r="RJW59" s="40"/>
      <c r="RJX59" s="40"/>
      <c r="RJY59" s="40"/>
      <c r="RJZ59" s="40"/>
      <c r="RKA59" s="40"/>
      <c r="RKB59" s="40"/>
      <c r="RKC59" s="40"/>
      <c r="RKD59" s="40"/>
      <c r="RKE59" s="40"/>
      <c r="RKF59" s="40"/>
      <c r="RKG59" s="40"/>
      <c r="RKH59" s="40"/>
      <c r="RKI59" s="40"/>
      <c r="RKJ59" s="40"/>
      <c r="RKK59" s="40"/>
      <c r="RKL59" s="40"/>
      <c r="RKM59" s="40"/>
      <c r="RKN59" s="40"/>
      <c r="RKO59" s="40"/>
      <c r="RKP59" s="40"/>
      <c r="RKQ59" s="40"/>
      <c r="RKR59" s="40"/>
      <c r="RKS59" s="40"/>
      <c r="RKT59" s="40"/>
      <c r="RKU59" s="40"/>
      <c r="RKV59" s="40"/>
      <c r="RKW59" s="40"/>
      <c r="RKX59" s="40"/>
      <c r="RKY59" s="40"/>
      <c r="RKZ59" s="40"/>
      <c r="RLA59" s="40"/>
      <c r="RLB59" s="40"/>
      <c r="RLC59" s="40"/>
      <c r="RLD59" s="40"/>
      <c r="RLE59" s="40"/>
      <c r="RLF59" s="40"/>
      <c r="RLG59" s="40"/>
      <c r="RLH59" s="40"/>
      <c r="RLI59" s="40"/>
      <c r="RLJ59" s="40"/>
      <c r="RLK59" s="40"/>
      <c r="RLL59" s="40"/>
      <c r="RLM59" s="40"/>
      <c r="RLN59" s="40"/>
      <c r="RLO59" s="40"/>
      <c r="RLP59" s="40"/>
      <c r="RLQ59" s="40"/>
      <c r="RLR59" s="40"/>
      <c r="RLS59" s="40"/>
      <c r="RLT59" s="40"/>
      <c r="RLU59" s="40"/>
      <c r="RLV59" s="40"/>
      <c r="RLW59" s="40"/>
      <c r="RLX59" s="40"/>
      <c r="RLY59" s="40"/>
      <c r="RLZ59" s="40"/>
      <c r="RMA59" s="40"/>
      <c r="RMB59" s="40"/>
      <c r="RMC59" s="40"/>
      <c r="RMD59" s="40"/>
      <c r="RME59" s="40"/>
      <c r="RMF59" s="40"/>
      <c r="RMG59" s="40"/>
      <c r="RMH59" s="40"/>
      <c r="RMI59" s="40"/>
      <c r="RMJ59" s="40"/>
      <c r="RMK59" s="40"/>
      <c r="RML59" s="40"/>
      <c r="RMM59" s="40"/>
      <c r="RMN59" s="40"/>
      <c r="RMO59" s="40"/>
      <c r="RMP59" s="40"/>
      <c r="RMQ59" s="40"/>
      <c r="RMR59" s="40"/>
      <c r="RMS59" s="40"/>
      <c r="RMT59" s="40"/>
      <c r="RMU59" s="40"/>
      <c r="RMV59" s="40"/>
      <c r="RMW59" s="40"/>
      <c r="RMX59" s="40"/>
      <c r="RMY59" s="40"/>
      <c r="RMZ59" s="40"/>
      <c r="RNA59" s="40"/>
      <c r="RNB59" s="40"/>
      <c r="RNC59" s="40"/>
      <c r="RND59" s="40"/>
      <c r="RNE59" s="40"/>
      <c r="RNF59" s="40"/>
      <c r="RNG59" s="40"/>
      <c r="RNH59" s="40"/>
      <c r="RNI59" s="40"/>
      <c r="RNJ59" s="40"/>
      <c r="RNK59" s="40"/>
      <c r="RNL59" s="40"/>
      <c r="RNM59" s="40"/>
      <c r="RNN59" s="40"/>
      <c r="RNO59" s="40"/>
      <c r="RNP59" s="40"/>
      <c r="RNQ59" s="40"/>
      <c r="RNR59" s="40"/>
      <c r="RNS59" s="40"/>
      <c r="RNT59" s="40"/>
      <c r="RNU59" s="40"/>
      <c r="RNV59" s="40"/>
      <c r="RNW59" s="40"/>
      <c r="RNX59" s="40"/>
      <c r="RNY59" s="40"/>
      <c r="RNZ59" s="40"/>
      <c r="ROA59" s="40"/>
      <c r="ROB59" s="40"/>
      <c r="ROC59" s="40"/>
      <c r="ROD59" s="40"/>
      <c r="ROE59" s="40"/>
      <c r="ROF59" s="40"/>
      <c r="ROG59" s="40"/>
      <c r="ROH59" s="40"/>
      <c r="ROI59" s="40"/>
      <c r="ROJ59" s="40"/>
      <c r="ROK59" s="40"/>
      <c r="ROL59" s="40"/>
      <c r="ROM59" s="40"/>
      <c r="RON59" s="40"/>
      <c r="ROO59" s="40"/>
      <c r="ROP59" s="40"/>
      <c r="ROQ59" s="40"/>
      <c r="ROR59" s="40"/>
      <c r="ROS59" s="40"/>
      <c r="ROT59" s="40"/>
      <c r="ROU59" s="40"/>
      <c r="ROV59" s="40"/>
      <c r="ROW59" s="40"/>
      <c r="ROX59" s="40"/>
      <c r="ROY59" s="40"/>
      <c r="ROZ59" s="40"/>
      <c r="RPA59" s="40"/>
      <c r="RPB59" s="40"/>
      <c r="RPC59" s="40"/>
      <c r="RPD59" s="40"/>
      <c r="RPE59" s="40"/>
      <c r="RPF59" s="40"/>
      <c r="RPG59" s="40"/>
      <c r="RPH59" s="40"/>
      <c r="RPI59" s="40"/>
      <c r="RPJ59" s="40"/>
      <c r="RPK59" s="40"/>
      <c r="RPL59" s="40"/>
      <c r="RPM59" s="40"/>
      <c r="RPN59" s="40"/>
      <c r="RPO59" s="40"/>
      <c r="RPP59" s="40"/>
      <c r="RPQ59" s="40"/>
      <c r="RPR59" s="40"/>
      <c r="RPS59" s="40"/>
      <c r="RPT59" s="40"/>
      <c r="RPU59" s="40"/>
      <c r="RPV59" s="40"/>
      <c r="RPW59" s="40"/>
      <c r="RPX59" s="40"/>
      <c r="RPY59" s="40"/>
      <c r="RPZ59" s="40"/>
      <c r="RQA59" s="40"/>
      <c r="RQB59" s="40"/>
      <c r="RQC59" s="40"/>
      <c r="RQD59" s="40"/>
      <c r="RQE59" s="40"/>
      <c r="RQF59" s="40"/>
      <c r="RQG59" s="40"/>
      <c r="RQH59" s="40"/>
      <c r="RQI59" s="40"/>
      <c r="RQJ59" s="40"/>
      <c r="RQK59" s="40"/>
      <c r="RQL59" s="40"/>
      <c r="RQM59" s="40"/>
      <c r="RQN59" s="40"/>
      <c r="RQO59" s="40"/>
      <c r="RQP59" s="40"/>
      <c r="RQQ59" s="40"/>
      <c r="RQR59" s="40"/>
      <c r="RQS59" s="40"/>
      <c r="RQT59" s="40"/>
      <c r="RQU59" s="40"/>
      <c r="RQV59" s="40"/>
      <c r="RQW59" s="40"/>
      <c r="RQX59" s="40"/>
      <c r="RQY59" s="40"/>
      <c r="RQZ59" s="40"/>
      <c r="RRA59" s="40"/>
      <c r="RRB59" s="40"/>
      <c r="RRC59" s="40"/>
      <c r="RRD59" s="40"/>
      <c r="RRE59" s="40"/>
      <c r="RRF59" s="40"/>
      <c r="RRG59" s="40"/>
      <c r="RRH59" s="40"/>
      <c r="RRI59" s="40"/>
      <c r="RRJ59" s="40"/>
      <c r="RRK59" s="40"/>
      <c r="RRL59" s="40"/>
      <c r="RRM59" s="40"/>
      <c r="RRN59" s="40"/>
      <c r="RRO59" s="40"/>
      <c r="RRP59" s="40"/>
      <c r="RRQ59" s="40"/>
      <c r="RRR59" s="40"/>
      <c r="RRS59" s="40"/>
      <c r="RRT59" s="40"/>
      <c r="RRU59" s="40"/>
      <c r="RRV59" s="40"/>
      <c r="RRW59" s="40"/>
      <c r="RRX59" s="40"/>
      <c r="RRY59" s="40"/>
      <c r="RRZ59" s="40"/>
      <c r="RSA59" s="40"/>
      <c r="RSB59" s="40"/>
      <c r="RSC59" s="40"/>
      <c r="RSD59" s="40"/>
      <c r="RSE59" s="40"/>
      <c r="RSF59" s="40"/>
      <c r="RSG59" s="40"/>
      <c r="RSH59" s="40"/>
      <c r="RSI59" s="40"/>
      <c r="RSJ59" s="40"/>
      <c r="RSK59" s="40"/>
      <c r="RSL59" s="40"/>
      <c r="RSM59" s="40"/>
      <c r="RSN59" s="40"/>
      <c r="RSO59" s="40"/>
      <c r="RSP59" s="40"/>
      <c r="RSQ59" s="40"/>
      <c r="RSR59" s="40"/>
      <c r="RSS59" s="40"/>
      <c r="RST59" s="40"/>
      <c r="RSU59" s="40"/>
      <c r="RSV59" s="40"/>
      <c r="RSW59" s="40"/>
      <c r="RSX59" s="40"/>
      <c r="RSY59" s="40"/>
      <c r="RSZ59" s="40"/>
      <c r="RTA59" s="40"/>
      <c r="RTB59" s="40"/>
      <c r="RTC59" s="40"/>
      <c r="RTD59" s="40"/>
      <c r="RTE59" s="40"/>
      <c r="RTF59" s="40"/>
      <c r="RTG59" s="40"/>
      <c r="RTH59" s="40"/>
      <c r="RTI59" s="40"/>
      <c r="RTJ59" s="40"/>
      <c r="RTK59" s="40"/>
      <c r="RTL59" s="40"/>
      <c r="RTM59" s="40"/>
      <c r="RTN59" s="40"/>
      <c r="RTO59" s="40"/>
      <c r="RTP59" s="40"/>
      <c r="RTQ59" s="40"/>
      <c r="RTR59" s="40"/>
      <c r="RTS59" s="40"/>
      <c r="RTT59" s="40"/>
      <c r="RTU59" s="40"/>
      <c r="RTV59" s="40"/>
      <c r="RTW59" s="40"/>
      <c r="RTX59" s="40"/>
      <c r="RTY59" s="40"/>
      <c r="RTZ59" s="40"/>
      <c r="RUA59" s="40"/>
      <c r="RUB59" s="40"/>
      <c r="RUC59" s="40"/>
      <c r="RUD59" s="40"/>
      <c r="RUE59" s="40"/>
      <c r="RUF59" s="40"/>
      <c r="RUG59" s="40"/>
      <c r="RUH59" s="40"/>
      <c r="RUI59" s="40"/>
      <c r="RUJ59" s="40"/>
      <c r="RUK59" s="40"/>
      <c r="RUL59" s="40"/>
      <c r="RUM59" s="40"/>
      <c r="RUN59" s="40"/>
      <c r="RUO59" s="40"/>
      <c r="RUP59" s="40"/>
      <c r="RUQ59" s="40"/>
      <c r="RUR59" s="40"/>
      <c r="RUS59" s="40"/>
      <c r="RUT59" s="40"/>
      <c r="RUU59" s="40"/>
      <c r="RUV59" s="40"/>
      <c r="RUW59" s="40"/>
      <c r="RUX59" s="40"/>
      <c r="RUY59" s="40"/>
      <c r="RUZ59" s="40"/>
      <c r="RVA59" s="40"/>
      <c r="RVB59" s="40"/>
      <c r="RVC59" s="40"/>
      <c r="RVD59" s="40"/>
      <c r="RVE59" s="40"/>
      <c r="RVF59" s="40"/>
      <c r="RVG59" s="40"/>
      <c r="RVH59" s="40"/>
      <c r="RVI59" s="40"/>
      <c r="RVJ59" s="40"/>
      <c r="RVK59" s="40"/>
      <c r="RVL59" s="40"/>
      <c r="RVM59" s="40"/>
      <c r="RVN59" s="40"/>
      <c r="RVO59" s="40"/>
      <c r="RVP59" s="40"/>
      <c r="RVQ59" s="40"/>
      <c r="RVR59" s="40"/>
      <c r="RVS59" s="40"/>
      <c r="RVT59" s="40"/>
      <c r="RVU59" s="40"/>
      <c r="RVV59" s="40"/>
      <c r="RVW59" s="40"/>
      <c r="RVX59" s="40"/>
      <c r="RVY59" s="40"/>
      <c r="RVZ59" s="40"/>
      <c r="RWA59" s="40"/>
      <c r="RWB59" s="40"/>
      <c r="RWC59" s="40"/>
      <c r="RWD59" s="40"/>
      <c r="RWE59" s="40"/>
      <c r="RWF59" s="40"/>
      <c r="RWG59" s="40"/>
      <c r="RWH59" s="40"/>
      <c r="RWI59" s="40"/>
      <c r="RWJ59" s="40"/>
      <c r="RWK59" s="40"/>
      <c r="RWL59" s="40"/>
      <c r="RWM59" s="40"/>
      <c r="RWN59" s="40"/>
      <c r="RWO59" s="40"/>
      <c r="RWP59" s="40"/>
      <c r="RWQ59" s="40"/>
      <c r="RWR59" s="40"/>
      <c r="RWS59" s="40"/>
      <c r="RWT59" s="40"/>
      <c r="RWU59" s="40"/>
      <c r="RWV59" s="40"/>
      <c r="RWW59" s="40"/>
      <c r="RWX59" s="40"/>
      <c r="RWY59" s="40"/>
      <c r="RWZ59" s="40"/>
      <c r="RXA59" s="40"/>
      <c r="RXB59" s="40"/>
      <c r="RXC59" s="40"/>
      <c r="RXD59" s="40"/>
      <c r="RXE59" s="40"/>
      <c r="RXF59" s="40"/>
      <c r="RXG59" s="40"/>
      <c r="RXH59" s="40"/>
      <c r="RXI59" s="40"/>
      <c r="RXJ59" s="40"/>
      <c r="RXK59" s="40"/>
      <c r="RXL59" s="40"/>
      <c r="RXM59" s="40"/>
      <c r="RXN59" s="40"/>
      <c r="RXO59" s="40"/>
      <c r="RXP59" s="40"/>
      <c r="RXQ59" s="40"/>
      <c r="RXR59" s="40"/>
      <c r="RXS59" s="40"/>
      <c r="RXT59" s="40"/>
      <c r="RXU59" s="40"/>
      <c r="RXV59" s="40"/>
      <c r="RXW59" s="40"/>
      <c r="RXX59" s="40"/>
      <c r="RXY59" s="40"/>
      <c r="RXZ59" s="40"/>
      <c r="RYA59" s="40"/>
      <c r="RYB59" s="40"/>
      <c r="RYC59" s="40"/>
      <c r="RYD59" s="40"/>
      <c r="RYE59" s="40"/>
      <c r="RYF59" s="40"/>
      <c r="RYG59" s="40"/>
      <c r="RYH59" s="40"/>
      <c r="RYI59" s="40"/>
      <c r="RYJ59" s="40"/>
      <c r="RYK59" s="40"/>
      <c r="RYL59" s="40"/>
      <c r="RYM59" s="40"/>
      <c r="RYN59" s="40"/>
      <c r="RYO59" s="40"/>
      <c r="RYP59" s="40"/>
      <c r="RYQ59" s="40"/>
      <c r="RYR59" s="40"/>
      <c r="RYS59" s="40"/>
      <c r="RYT59" s="40"/>
      <c r="RYU59" s="40"/>
      <c r="RYV59" s="40"/>
      <c r="RYW59" s="40"/>
      <c r="RYX59" s="40"/>
      <c r="RYY59" s="40"/>
      <c r="RYZ59" s="40"/>
      <c r="RZA59" s="40"/>
      <c r="RZB59" s="40"/>
      <c r="RZC59" s="40"/>
      <c r="RZD59" s="40"/>
      <c r="RZE59" s="40"/>
      <c r="RZF59" s="40"/>
      <c r="RZG59" s="40"/>
      <c r="RZH59" s="40"/>
      <c r="RZI59" s="40"/>
      <c r="RZJ59" s="40"/>
      <c r="RZK59" s="40"/>
      <c r="RZL59" s="40"/>
      <c r="RZM59" s="40"/>
      <c r="RZN59" s="40"/>
      <c r="RZO59" s="40"/>
      <c r="RZP59" s="40"/>
      <c r="RZQ59" s="40"/>
      <c r="RZR59" s="40"/>
      <c r="RZS59" s="40"/>
      <c r="RZT59" s="40"/>
      <c r="RZU59" s="40"/>
      <c r="RZV59" s="40"/>
      <c r="RZW59" s="40"/>
      <c r="RZX59" s="40"/>
      <c r="RZY59" s="40"/>
      <c r="RZZ59" s="40"/>
      <c r="SAA59" s="40"/>
      <c r="SAB59" s="40"/>
      <c r="SAC59" s="40"/>
      <c r="SAD59" s="40"/>
      <c r="SAE59" s="40"/>
      <c r="SAF59" s="40"/>
      <c r="SAG59" s="40"/>
      <c r="SAH59" s="40"/>
      <c r="SAI59" s="40"/>
      <c r="SAJ59" s="40"/>
      <c r="SAK59" s="40"/>
      <c r="SAL59" s="40"/>
      <c r="SAM59" s="40"/>
      <c r="SAN59" s="40"/>
      <c r="SAO59" s="40"/>
      <c r="SAP59" s="40"/>
      <c r="SAQ59" s="40"/>
      <c r="SAR59" s="40"/>
      <c r="SAS59" s="40"/>
      <c r="SAT59" s="40"/>
      <c r="SAU59" s="40"/>
      <c r="SAV59" s="40"/>
      <c r="SAW59" s="40"/>
      <c r="SAX59" s="40"/>
      <c r="SAY59" s="40"/>
      <c r="SAZ59" s="40"/>
      <c r="SBA59" s="40"/>
      <c r="SBB59" s="40"/>
      <c r="SBC59" s="40"/>
      <c r="SBD59" s="40"/>
      <c r="SBE59" s="40"/>
      <c r="SBF59" s="40"/>
      <c r="SBG59" s="40"/>
      <c r="SBH59" s="40"/>
      <c r="SBI59" s="40"/>
      <c r="SBJ59" s="40"/>
      <c r="SBK59" s="40"/>
      <c r="SBL59" s="40"/>
      <c r="SBM59" s="40"/>
      <c r="SBN59" s="40"/>
      <c r="SBO59" s="40"/>
      <c r="SBP59" s="40"/>
      <c r="SBQ59" s="40"/>
      <c r="SBR59" s="40"/>
      <c r="SBS59" s="40"/>
      <c r="SBT59" s="40"/>
      <c r="SBU59" s="40"/>
      <c r="SBV59" s="40"/>
      <c r="SBW59" s="40"/>
      <c r="SBX59" s="40"/>
      <c r="SBY59" s="40"/>
      <c r="SBZ59" s="40"/>
      <c r="SCA59" s="40"/>
      <c r="SCB59" s="40"/>
      <c r="SCC59" s="40"/>
      <c r="SCD59" s="40"/>
      <c r="SCE59" s="40"/>
      <c r="SCF59" s="40"/>
      <c r="SCG59" s="40"/>
      <c r="SCH59" s="40"/>
      <c r="SCI59" s="40"/>
      <c r="SCJ59" s="40"/>
      <c r="SCK59" s="40"/>
      <c r="SCL59" s="40"/>
      <c r="SCM59" s="40"/>
      <c r="SCN59" s="40"/>
      <c r="SCO59" s="40"/>
      <c r="SCP59" s="40"/>
      <c r="SCQ59" s="40"/>
      <c r="SCR59" s="40"/>
      <c r="SCS59" s="40"/>
      <c r="SCT59" s="40"/>
      <c r="SCU59" s="40"/>
      <c r="SCV59" s="40"/>
      <c r="SCW59" s="40"/>
      <c r="SCX59" s="40"/>
      <c r="SCY59" s="40"/>
      <c r="SCZ59" s="40"/>
      <c r="SDA59" s="40"/>
      <c r="SDB59" s="40"/>
      <c r="SDC59" s="40"/>
      <c r="SDD59" s="40"/>
      <c r="SDE59" s="40"/>
      <c r="SDF59" s="40"/>
      <c r="SDG59" s="40"/>
      <c r="SDH59" s="40"/>
      <c r="SDI59" s="40"/>
      <c r="SDJ59" s="40"/>
      <c r="SDK59" s="40"/>
      <c r="SDL59" s="40"/>
      <c r="SDM59" s="40"/>
      <c r="SDN59" s="40"/>
      <c r="SDO59" s="40"/>
      <c r="SDP59" s="40"/>
      <c r="SDQ59" s="40"/>
      <c r="SDR59" s="40"/>
      <c r="SDS59" s="40"/>
      <c r="SDT59" s="40"/>
      <c r="SDU59" s="40"/>
      <c r="SDV59" s="40"/>
      <c r="SDW59" s="40"/>
      <c r="SDX59" s="40"/>
      <c r="SDY59" s="40"/>
      <c r="SDZ59" s="40"/>
      <c r="SEA59" s="40"/>
      <c r="SEB59" s="40"/>
      <c r="SEC59" s="40"/>
      <c r="SED59" s="40"/>
      <c r="SEE59" s="40"/>
      <c r="SEF59" s="40"/>
      <c r="SEG59" s="40"/>
      <c r="SEH59" s="40"/>
      <c r="SEI59" s="40"/>
      <c r="SEJ59" s="40"/>
      <c r="SEK59" s="40"/>
      <c r="SEL59" s="40"/>
      <c r="SEM59" s="40"/>
      <c r="SEN59" s="40"/>
      <c r="SEO59" s="40"/>
      <c r="SEP59" s="40"/>
      <c r="SEQ59" s="40"/>
      <c r="SER59" s="40"/>
      <c r="SES59" s="40"/>
      <c r="SET59" s="40"/>
      <c r="SEU59" s="40"/>
      <c r="SEV59" s="40"/>
      <c r="SEW59" s="40"/>
      <c r="SEX59" s="40"/>
      <c r="SEY59" s="40"/>
      <c r="SEZ59" s="40"/>
      <c r="SFA59" s="40"/>
      <c r="SFB59" s="40"/>
      <c r="SFC59" s="40"/>
      <c r="SFD59" s="40"/>
      <c r="SFE59" s="40"/>
      <c r="SFF59" s="40"/>
      <c r="SFG59" s="40"/>
      <c r="SFH59" s="40"/>
      <c r="SFI59" s="40"/>
      <c r="SFJ59" s="40"/>
      <c r="SFK59" s="40"/>
      <c r="SFL59" s="40"/>
      <c r="SFM59" s="40"/>
      <c r="SFN59" s="40"/>
      <c r="SFO59" s="40"/>
      <c r="SFP59" s="40"/>
      <c r="SFQ59" s="40"/>
      <c r="SFR59" s="40"/>
      <c r="SFS59" s="40"/>
      <c r="SFT59" s="40"/>
      <c r="SFU59" s="40"/>
      <c r="SFV59" s="40"/>
      <c r="SFW59" s="40"/>
      <c r="SFX59" s="40"/>
      <c r="SFY59" s="40"/>
      <c r="SFZ59" s="40"/>
      <c r="SGA59" s="40"/>
      <c r="SGB59" s="40"/>
      <c r="SGC59" s="40"/>
      <c r="SGD59" s="40"/>
      <c r="SGE59" s="40"/>
      <c r="SGF59" s="40"/>
      <c r="SGG59" s="40"/>
      <c r="SGH59" s="40"/>
      <c r="SGI59" s="40"/>
      <c r="SGJ59" s="40"/>
      <c r="SGK59" s="40"/>
      <c r="SGL59" s="40"/>
      <c r="SGM59" s="40"/>
      <c r="SGN59" s="40"/>
      <c r="SGO59" s="40"/>
      <c r="SGP59" s="40"/>
      <c r="SGQ59" s="40"/>
      <c r="SGR59" s="40"/>
      <c r="SGS59" s="40"/>
      <c r="SGT59" s="40"/>
      <c r="SGU59" s="40"/>
      <c r="SGV59" s="40"/>
      <c r="SGW59" s="40"/>
      <c r="SGX59" s="40"/>
      <c r="SGY59" s="40"/>
      <c r="SGZ59" s="40"/>
      <c r="SHA59" s="40"/>
      <c r="SHB59" s="40"/>
      <c r="SHC59" s="40"/>
      <c r="SHD59" s="40"/>
      <c r="SHE59" s="40"/>
      <c r="SHF59" s="40"/>
      <c r="SHG59" s="40"/>
      <c r="SHH59" s="40"/>
      <c r="SHI59" s="40"/>
      <c r="SHJ59" s="40"/>
      <c r="SHK59" s="40"/>
      <c r="SHL59" s="40"/>
      <c r="SHM59" s="40"/>
      <c r="SHN59" s="40"/>
      <c r="SHO59" s="40"/>
      <c r="SHP59" s="40"/>
      <c r="SHQ59" s="40"/>
      <c r="SHR59" s="40"/>
      <c r="SHS59" s="40"/>
      <c r="SHT59" s="40"/>
      <c r="SHU59" s="40"/>
      <c r="SHV59" s="40"/>
      <c r="SHW59" s="40"/>
      <c r="SHX59" s="40"/>
      <c r="SHY59" s="40"/>
      <c r="SHZ59" s="40"/>
      <c r="SIA59" s="40"/>
      <c r="SIB59" s="40"/>
      <c r="SIC59" s="40"/>
      <c r="SID59" s="40"/>
      <c r="SIE59" s="40"/>
      <c r="SIF59" s="40"/>
      <c r="SIG59" s="40"/>
      <c r="SIH59" s="40"/>
      <c r="SII59" s="40"/>
      <c r="SIJ59" s="40"/>
      <c r="SIK59" s="40"/>
      <c r="SIL59" s="40"/>
      <c r="SIM59" s="40"/>
      <c r="SIN59" s="40"/>
      <c r="SIO59" s="40"/>
      <c r="SIP59" s="40"/>
      <c r="SIQ59" s="40"/>
      <c r="SIR59" s="40"/>
      <c r="SIS59" s="40"/>
      <c r="SIT59" s="40"/>
      <c r="SIU59" s="40"/>
      <c r="SIV59" s="40"/>
      <c r="SIW59" s="40"/>
      <c r="SIX59" s="40"/>
      <c r="SIY59" s="40"/>
      <c r="SIZ59" s="40"/>
      <c r="SJA59" s="40"/>
      <c r="SJB59" s="40"/>
      <c r="SJC59" s="40"/>
      <c r="SJD59" s="40"/>
      <c r="SJE59" s="40"/>
      <c r="SJF59" s="40"/>
      <c r="SJG59" s="40"/>
      <c r="SJH59" s="40"/>
      <c r="SJI59" s="40"/>
      <c r="SJJ59" s="40"/>
      <c r="SJK59" s="40"/>
      <c r="SJL59" s="40"/>
      <c r="SJM59" s="40"/>
      <c r="SJN59" s="40"/>
      <c r="SJO59" s="40"/>
      <c r="SJP59" s="40"/>
      <c r="SJQ59" s="40"/>
      <c r="SJR59" s="40"/>
      <c r="SJS59" s="40"/>
      <c r="SJT59" s="40"/>
      <c r="SJU59" s="40"/>
      <c r="SJV59" s="40"/>
      <c r="SJW59" s="40"/>
      <c r="SJX59" s="40"/>
      <c r="SJY59" s="40"/>
      <c r="SJZ59" s="40"/>
      <c r="SKA59" s="40"/>
      <c r="SKB59" s="40"/>
      <c r="SKC59" s="40"/>
      <c r="SKD59" s="40"/>
      <c r="SKE59" s="40"/>
      <c r="SKF59" s="40"/>
      <c r="SKG59" s="40"/>
      <c r="SKH59" s="40"/>
      <c r="SKI59" s="40"/>
      <c r="SKJ59" s="40"/>
      <c r="SKK59" s="40"/>
      <c r="SKL59" s="40"/>
      <c r="SKM59" s="40"/>
      <c r="SKN59" s="40"/>
      <c r="SKO59" s="40"/>
      <c r="SKP59" s="40"/>
      <c r="SKQ59" s="40"/>
      <c r="SKR59" s="40"/>
      <c r="SKS59" s="40"/>
      <c r="SKT59" s="40"/>
      <c r="SKU59" s="40"/>
      <c r="SKV59" s="40"/>
      <c r="SKW59" s="40"/>
      <c r="SKX59" s="40"/>
      <c r="SKY59" s="40"/>
      <c r="SKZ59" s="40"/>
      <c r="SLA59" s="40"/>
      <c r="SLB59" s="40"/>
      <c r="SLC59" s="40"/>
      <c r="SLD59" s="40"/>
      <c r="SLE59" s="40"/>
      <c r="SLF59" s="40"/>
      <c r="SLG59" s="40"/>
      <c r="SLH59" s="40"/>
      <c r="SLI59" s="40"/>
      <c r="SLJ59" s="40"/>
      <c r="SLK59" s="40"/>
      <c r="SLL59" s="40"/>
      <c r="SLM59" s="40"/>
      <c r="SLN59" s="40"/>
      <c r="SLO59" s="40"/>
      <c r="SLP59" s="40"/>
      <c r="SLQ59" s="40"/>
      <c r="SLR59" s="40"/>
      <c r="SLS59" s="40"/>
      <c r="SLT59" s="40"/>
      <c r="SLU59" s="40"/>
      <c r="SLV59" s="40"/>
      <c r="SLW59" s="40"/>
      <c r="SLX59" s="40"/>
      <c r="SLY59" s="40"/>
      <c r="SLZ59" s="40"/>
      <c r="SMA59" s="40"/>
      <c r="SMB59" s="40"/>
      <c r="SMC59" s="40"/>
      <c r="SMD59" s="40"/>
      <c r="SME59" s="40"/>
      <c r="SMF59" s="40"/>
      <c r="SMG59" s="40"/>
      <c r="SMH59" s="40"/>
      <c r="SMI59" s="40"/>
      <c r="SMJ59" s="40"/>
      <c r="SMK59" s="40"/>
      <c r="SML59" s="40"/>
      <c r="SMM59" s="40"/>
      <c r="SMN59" s="40"/>
      <c r="SMO59" s="40"/>
      <c r="SMP59" s="40"/>
      <c r="SMQ59" s="40"/>
      <c r="SMR59" s="40"/>
      <c r="SMS59" s="40"/>
      <c r="SMT59" s="40"/>
      <c r="SMU59" s="40"/>
      <c r="SMV59" s="40"/>
      <c r="SMW59" s="40"/>
      <c r="SMX59" s="40"/>
      <c r="SMY59" s="40"/>
      <c r="SMZ59" s="40"/>
      <c r="SNA59" s="40"/>
      <c r="SNB59" s="40"/>
      <c r="SNC59" s="40"/>
      <c r="SND59" s="40"/>
      <c r="SNE59" s="40"/>
      <c r="SNF59" s="40"/>
      <c r="SNG59" s="40"/>
      <c r="SNH59" s="40"/>
      <c r="SNI59" s="40"/>
      <c r="SNJ59" s="40"/>
      <c r="SNK59" s="40"/>
      <c r="SNL59" s="40"/>
      <c r="SNM59" s="40"/>
      <c r="SNN59" s="40"/>
      <c r="SNO59" s="40"/>
      <c r="SNP59" s="40"/>
      <c r="SNQ59" s="40"/>
      <c r="SNR59" s="40"/>
      <c r="SNS59" s="40"/>
      <c r="SNT59" s="40"/>
      <c r="SNU59" s="40"/>
      <c r="SNV59" s="40"/>
      <c r="SNW59" s="40"/>
      <c r="SNX59" s="40"/>
      <c r="SNY59" s="40"/>
      <c r="SNZ59" s="40"/>
      <c r="SOA59" s="40"/>
      <c r="SOB59" s="40"/>
      <c r="SOC59" s="40"/>
      <c r="SOD59" s="40"/>
      <c r="SOE59" s="40"/>
      <c r="SOF59" s="40"/>
      <c r="SOG59" s="40"/>
      <c r="SOH59" s="40"/>
      <c r="SOI59" s="40"/>
      <c r="SOJ59" s="40"/>
      <c r="SOK59" s="40"/>
      <c r="SOL59" s="40"/>
      <c r="SOM59" s="40"/>
      <c r="SON59" s="40"/>
      <c r="SOO59" s="40"/>
      <c r="SOP59" s="40"/>
      <c r="SOQ59" s="40"/>
      <c r="SOR59" s="40"/>
      <c r="SOS59" s="40"/>
      <c r="SOT59" s="40"/>
      <c r="SOU59" s="40"/>
      <c r="SOV59" s="40"/>
      <c r="SOW59" s="40"/>
      <c r="SOX59" s="40"/>
      <c r="SOY59" s="40"/>
      <c r="SOZ59" s="40"/>
      <c r="SPA59" s="40"/>
      <c r="SPB59" s="40"/>
      <c r="SPC59" s="40"/>
      <c r="SPD59" s="40"/>
      <c r="SPE59" s="40"/>
      <c r="SPF59" s="40"/>
      <c r="SPG59" s="40"/>
      <c r="SPH59" s="40"/>
      <c r="SPI59" s="40"/>
      <c r="SPJ59" s="40"/>
      <c r="SPK59" s="40"/>
      <c r="SPL59" s="40"/>
      <c r="SPM59" s="40"/>
      <c r="SPN59" s="40"/>
      <c r="SPO59" s="40"/>
      <c r="SPP59" s="40"/>
      <c r="SPQ59" s="40"/>
      <c r="SPR59" s="40"/>
      <c r="SPS59" s="40"/>
      <c r="SPT59" s="40"/>
      <c r="SPU59" s="40"/>
      <c r="SPV59" s="40"/>
      <c r="SPW59" s="40"/>
      <c r="SPX59" s="40"/>
      <c r="SPY59" s="40"/>
      <c r="SPZ59" s="40"/>
      <c r="SQA59" s="40"/>
      <c r="SQB59" s="40"/>
      <c r="SQC59" s="40"/>
      <c r="SQD59" s="40"/>
      <c r="SQE59" s="40"/>
      <c r="SQF59" s="40"/>
      <c r="SQG59" s="40"/>
      <c r="SQH59" s="40"/>
      <c r="SQI59" s="40"/>
      <c r="SQJ59" s="40"/>
      <c r="SQK59" s="40"/>
      <c r="SQL59" s="40"/>
      <c r="SQM59" s="40"/>
      <c r="SQN59" s="40"/>
      <c r="SQO59" s="40"/>
      <c r="SQP59" s="40"/>
      <c r="SQQ59" s="40"/>
      <c r="SQR59" s="40"/>
      <c r="SQS59" s="40"/>
      <c r="SQT59" s="40"/>
      <c r="SQU59" s="40"/>
      <c r="SQV59" s="40"/>
      <c r="SQW59" s="40"/>
      <c r="SQX59" s="40"/>
      <c r="SQY59" s="40"/>
      <c r="SQZ59" s="40"/>
      <c r="SRA59" s="40"/>
      <c r="SRB59" s="40"/>
      <c r="SRC59" s="40"/>
      <c r="SRD59" s="40"/>
      <c r="SRE59" s="40"/>
      <c r="SRF59" s="40"/>
      <c r="SRG59" s="40"/>
      <c r="SRH59" s="40"/>
      <c r="SRI59" s="40"/>
      <c r="SRJ59" s="40"/>
      <c r="SRK59" s="40"/>
      <c r="SRL59" s="40"/>
      <c r="SRM59" s="40"/>
      <c r="SRN59" s="40"/>
      <c r="SRO59" s="40"/>
      <c r="SRP59" s="40"/>
      <c r="SRQ59" s="40"/>
      <c r="SRR59" s="40"/>
      <c r="SRS59" s="40"/>
      <c r="SRT59" s="40"/>
      <c r="SRU59" s="40"/>
      <c r="SRV59" s="40"/>
      <c r="SRW59" s="40"/>
      <c r="SRX59" s="40"/>
      <c r="SRY59" s="40"/>
      <c r="SRZ59" s="40"/>
      <c r="SSA59" s="40"/>
      <c r="SSB59" s="40"/>
      <c r="SSC59" s="40"/>
      <c r="SSD59" s="40"/>
      <c r="SSE59" s="40"/>
      <c r="SSF59" s="40"/>
      <c r="SSG59" s="40"/>
      <c r="SSH59" s="40"/>
      <c r="SSI59" s="40"/>
      <c r="SSJ59" s="40"/>
      <c r="SSK59" s="40"/>
      <c r="SSL59" s="40"/>
      <c r="SSM59" s="40"/>
      <c r="SSN59" s="40"/>
      <c r="SSO59" s="40"/>
      <c r="SSP59" s="40"/>
      <c r="SSQ59" s="40"/>
      <c r="SSR59" s="40"/>
      <c r="SSS59" s="40"/>
      <c r="SST59" s="40"/>
      <c r="SSU59" s="40"/>
      <c r="SSV59" s="40"/>
      <c r="SSW59" s="40"/>
      <c r="SSX59" s="40"/>
      <c r="SSY59" s="40"/>
      <c r="SSZ59" s="40"/>
      <c r="STA59" s="40"/>
      <c r="STB59" s="40"/>
      <c r="STC59" s="40"/>
      <c r="STD59" s="40"/>
      <c r="STE59" s="40"/>
      <c r="STF59" s="40"/>
      <c r="STG59" s="40"/>
      <c r="STH59" s="40"/>
      <c r="STI59" s="40"/>
      <c r="STJ59" s="40"/>
      <c r="STK59" s="40"/>
      <c r="STL59" s="40"/>
      <c r="STM59" s="40"/>
      <c r="STN59" s="40"/>
      <c r="STO59" s="40"/>
      <c r="STP59" s="40"/>
      <c r="STQ59" s="40"/>
      <c r="STR59" s="40"/>
      <c r="STS59" s="40"/>
      <c r="STT59" s="40"/>
      <c r="STU59" s="40"/>
      <c r="STV59" s="40"/>
      <c r="STW59" s="40"/>
      <c r="STX59" s="40"/>
      <c r="STY59" s="40"/>
      <c r="STZ59" s="40"/>
      <c r="SUA59" s="40"/>
      <c r="SUB59" s="40"/>
      <c r="SUC59" s="40"/>
      <c r="SUD59" s="40"/>
      <c r="SUE59" s="40"/>
      <c r="SUF59" s="40"/>
      <c r="SUG59" s="40"/>
      <c r="SUH59" s="40"/>
      <c r="SUI59" s="40"/>
      <c r="SUJ59" s="40"/>
      <c r="SUK59" s="40"/>
      <c r="SUL59" s="40"/>
      <c r="SUM59" s="40"/>
      <c r="SUN59" s="40"/>
      <c r="SUO59" s="40"/>
      <c r="SUP59" s="40"/>
      <c r="SUQ59" s="40"/>
      <c r="SUR59" s="40"/>
      <c r="SUS59" s="40"/>
      <c r="SUT59" s="40"/>
      <c r="SUU59" s="40"/>
      <c r="SUV59" s="40"/>
      <c r="SUW59" s="40"/>
      <c r="SUX59" s="40"/>
      <c r="SUY59" s="40"/>
      <c r="SUZ59" s="40"/>
      <c r="SVA59" s="40"/>
      <c r="SVB59" s="40"/>
      <c r="SVC59" s="40"/>
      <c r="SVD59" s="40"/>
      <c r="SVE59" s="40"/>
      <c r="SVF59" s="40"/>
      <c r="SVG59" s="40"/>
      <c r="SVH59" s="40"/>
      <c r="SVI59" s="40"/>
      <c r="SVJ59" s="40"/>
      <c r="SVK59" s="40"/>
      <c r="SVL59" s="40"/>
      <c r="SVM59" s="40"/>
      <c r="SVN59" s="40"/>
      <c r="SVO59" s="40"/>
      <c r="SVP59" s="40"/>
      <c r="SVQ59" s="40"/>
      <c r="SVR59" s="40"/>
      <c r="SVS59" s="40"/>
      <c r="SVT59" s="40"/>
      <c r="SVU59" s="40"/>
      <c r="SVV59" s="40"/>
      <c r="SVW59" s="40"/>
      <c r="SVX59" s="40"/>
      <c r="SVY59" s="40"/>
      <c r="SVZ59" s="40"/>
      <c r="SWA59" s="40"/>
      <c r="SWB59" s="40"/>
      <c r="SWC59" s="40"/>
      <c r="SWD59" s="40"/>
      <c r="SWE59" s="40"/>
      <c r="SWF59" s="40"/>
      <c r="SWG59" s="40"/>
      <c r="SWH59" s="40"/>
      <c r="SWI59" s="40"/>
      <c r="SWJ59" s="40"/>
      <c r="SWK59" s="40"/>
      <c r="SWL59" s="40"/>
      <c r="SWM59" s="40"/>
      <c r="SWN59" s="40"/>
      <c r="SWO59" s="40"/>
      <c r="SWP59" s="40"/>
      <c r="SWQ59" s="40"/>
      <c r="SWR59" s="40"/>
      <c r="SWS59" s="40"/>
      <c r="SWT59" s="40"/>
      <c r="SWU59" s="40"/>
      <c r="SWV59" s="40"/>
      <c r="SWW59" s="40"/>
      <c r="SWX59" s="40"/>
      <c r="SWY59" s="40"/>
      <c r="SWZ59" s="40"/>
      <c r="SXA59" s="40"/>
      <c r="SXB59" s="40"/>
      <c r="SXC59" s="40"/>
      <c r="SXD59" s="40"/>
      <c r="SXE59" s="40"/>
      <c r="SXF59" s="40"/>
      <c r="SXG59" s="40"/>
      <c r="SXH59" s="40"/>
      <c r="SXI59" s="40"/>
      <c r="SXJ59" s="40"/>
      <c r="SXK59" s="40"/>
      <c r="SXL59" s="40"/>
      <c r="SXM59" s="40"/>
      <c r="SXN59" s="40"/>
      <c r="SXO59" s="40"/>
      <c r="SXP59" s="40"/>
      <c r="SXQ59" s="40"/>
      <c r="SXR59" s="40"/>
      <c r="SXS59" s="40"/>
      <c r="SXT59" s="40"/>
      <c r="SXU59" s="40"/>
      <c r="SXV59" s="40"/>
      <c r="SXW59" s="40"/>
      <c r="SXX59" s="40"/>
      <c r="SXY59" s="40"/>
      <c r="SXZ59" s="40"/>
      <c r="SYA59" s="40"/>
      <c r="SYB59" s="40"/>
      <c r="SYC59" s="40"/>
      <c r="SYD59" s="40"/>
      <c r="SYE59" s="40"/>
      <c r="SYF59" s="40"/>
      <c r="SYG59" s="40"/>
      <c r="SYH59" s="40"/>
      <c r="SYI59" s="40"/>
      <c r="SYJ59" s="40"/>
      <c r="SYK59" s="40"/>
      <c r="SYL59" s="40"/>
      <c r="SYM59" s="40"/>
      <c r="SYN59" s="40"/>
      <c r="SYO59" s="40"/>
      <c r="SYP59" s="40"/>
      <c r="SYQ59" s="40"/>
      <c r="SYR59" s="40"/>
      <c r="SYS59" s="40"/>
      <c r="SYT59" s="40"/>
      <c r="SYU59" s="40"/>
      <c r="SYV59" s="40"/>
      <c r="SYW59" s="40"/>
      <c r="SYX59" s="40"/>
      <c r="SYY59" s="40"/>
      <c r="SYZ59" s="40"/>
      <c r="SZA59" s="40"/>
      <c r="SZB59" s="40"/>
      <c r="SZC59" s="40"/>
      <c r="SZD59" s="40"/>
      <c r="SZE59" s="40"/>
      <c r="SZF59" s="40"/>
      <c r="SZG59" s="40"/>
      <c r="SZH59" s="40"/>
      <c r="SZI59" s="40"/>
      <c r="SZJ59" s="40"/>
      <c r="SZK59" s="40"/>
      <c r="SZL59" s="40"/>
      <c r="SZM59" s="40"/>
      <c r="SZN59" s="40"/>
      <c r="SZO59" s="40"/>
      <c r="SZP59" s="40"/>
      <c r="SZQ59" s="40"/>
      <c r="SZR59" s="40"/>
      <c r="SZS59" s="40"/>
      <c r="SZT59" s="40"/>
      <c r="SZU59" s="40"/>
      <c r="SZV59" s="40"/>
      <c r="SZW59" s="40"/>
      <c r="SZX59" s="40"/>
      <c r="SZY59" s="40"/>
      <c r="SZZ59" s="40"/>
      <c r="TAA59" s="40"/>
      <c r="TAB59" s="40"/>
      <c r="TAC59" s="40"/>
      <c r="TAD59" s="40"/>
      <c r="TAE59" s="40"/>
      <c r="TAF59" s="40"/>
      <c r="TAG59" s="40"/>
      <c r="TAH59" s="40"/>
      <c r="TAI59" s="40"/>
      <c r="TAJ59" s="40"/>
      <c r="TAK59" s="40"/>
      <c r="TAL59" s="40"/>
      <c r="TAM59" s="40"/>
      <c r="TAN59" s="40"/>
      <c r="TAO59" s="40"/>
      <c r="TAP59" s="40"/>
      <c r="TAQ59" s="40"/>
      <c r="TAR59" s="40"/>
      <c r="TAS59" s="40"/>
      <c r="TAT59" s="40"/>
      <c r="TAU59" s="40"/>
      <c r="TAV59" s="40"/>
      <c r="TAW59" s="40"/>
      <c r="TAX59" s="40"/>
      <c r="TAY59" s="40"/>
      <c r="TAZ59" s="40"/>
      <c r="TBA59" s="40"/>
      <c r="TBB59" s="40"/>
      <c r="TBC59" s="40"/>
      <c r="TBD59" s="40"/>
      <c r="TBE59" s="40"/>
      <c r="TBF59" s="40"/>
      <c r="TBG59" s="40"/>
      <c r="TBH59" s="40"/>
      <c r="TBI59" s="40"/>
      <c r="TBJ59" s="40"/>
      <c r="TBK59" s="40"/>
      <c r="TBL59" s="40"/>
      <c r="TBM59" s="40"/>
      <c r="TBN59" s="40"/>
      <c r="TBO59" s="40"/>
      <c r="TBP59" s="40"/>
      <c r="TBQ59" s="40"/>
      <c r="TBR59" s="40"/>
      <c r="TBS59" s="40"/>
      <c r="TBT59" s="40"/>
      <c r="TBU59" s="40"/>
      <c r="TBV59" s="40"/>
      <c r="TBW59" s="40"/>
      <c r="TBX59" s="40"/>
      <c r="TBY59" s="40"/>
      <c r="TBZ59" s="40"/>
      <c r="TCA59" s="40"/>
      <c r="TCB59" s="40"/>
      <c r="TCC59" s="40"/>
      <c r="TCD59" s="40"/>
      <c r="TCE59" s="40"/>
      <c r="TCF59" s="40"/>
      <c r="TCG59" s="40"/>
      <c r="TCH59" s="40"/>
      <c r="TCI59" s="40"/>
      <c r="TCJ59" s="40"/>
      <c r="TCK59" s="40"/>
      <c r="TCL59" s="40"/>
      <c r="TCM59" s="40"/>
      <c r="TCN59" s="40"/>
      <c r="TCO59" s="40"/>
      <c r="TCP59" s="40"/>
      <c r="TCQ59" s="40"/>
      <c r="TCR59" s="40"/>
      <c r="TCS59" s="40"/>
      <c r="TCT59" s="40"/>
      <c r="TCU59" s="40"/>
      <c r="TCV59" s="40"/>
      <c r="TCW59" s="40"/>
      <c r="TCX59" s="40"/>
      <c r="TCY59" s="40"/>
      <c r="TCZ59" s="40"/>
      <c r="TDA59" s="40"/>
      <c r="TDB59" s="40"/>
      <c r="TDC59" s="40"/>
      <c r="TDD59" s="40"/>
      <c r="TDE59" s="40"/>
      <c r="TDF59" s="40"/>
      <c r="TDG59" s="40"/>
      <c r="TDH59" s="40"/>
      <c r="TDI59" s="40"/>
      <c r="TDJ59" s="40"/>
      <c r="TDK59" s="40"/>
      <c r="TDL59" s="40"/>
      <c r="TDM59" s="40"/>
      <c r="TDN59" s="40"/>
      <c r="TDO59" s="40"/>
      <c r="TDP59" s="40"/>
      <c r="TDQ59" s="40"/>
      <c r="TDR59" s="40"/>
      <c r="TDS59" s="40"/>
      <c r="TDT59" s="40"/>
      <c r="TDU59" s="40"/>
      <c r="TDV59" s="40"/>
      <c r="TDW59" s="40"/>
      <c r="TDX59" s="40"/>
      <c r="TDY59" s="40"/>
      <c r="TDZ59" s="40"/>
      <c r="TEA59" s="40"/>
      <c r="TEB59" s="40"/>
      <c r="TEC59" s="40"/>
      <c r="TED59" s="40"/>
      <c r="TEE59" s="40"/>
      <c r="TEF59" s="40"/>
      <c r="TEG59" s="40"/>
      <c r="TEH59" s="40"/>
      <c r="TEI59" s="40"/>
      <c r="TEJ59" s="40"/>
      <c r="TEK59" s="40"/>
      <c r="TEL59" s="40"/>
      <c r="TEM59" s="40"/>
      <c r="TEN59" s="40"/>
      <c r="TEO59" s="40"/>
      <c r="TEP59" s="40"/>
      <c r="TEQ59" s="40"/>
      <c r="TER59" s="40"/>
      <c r="TES59" s="40"/>
      <c r="TET59" s="40"/>
      <c r="TEU59" s="40"/>
      <c r="TEV59" s="40"/>
      <c r="TEW59" s="40"/>
      <c r="TEX59" s="40"/>
      <c r="TEY59" s="40"/>
      <c r="TEZ59" s="40"/>
      <c r="TFA59" s="40"/>
      <c r="TFB59" s="40"/>
      <c r="TFC59" s="40"/>
      <c r="TFD59" s="40"/>
      <c r="TFE59" s="40"/>
      <c r="TFF59" s="40"/>
      <c r="TFG59" s="40"/>
      <c r="TFH59" s="40"/>
      <c r="TFI59" s="40"/>
      <c r="TFJ59" s="40"/>
      <c r="TFK59" s="40"/>
      <c r="TFL59" s="40"/>
      <c r="TFM59" s="40"/>
      <c r="TFN59" s="40"/>
      <c r="TFO59" s="40"/>
      <c r="TFP59" s="40"/>
      <c r="TFQ59" s="40"/>
      <c r="TFR59" s="40"/>
      <c r="TFS59" s="40"/>
      <c r="TFT59" s="40"/>
      <c r="TFU59" s="40"/>
      <c r="TFV59" s="40"/>
      <c r="TFW59" s="40"/>
      <c r="TFX59" s="40"/>
      <c r="TFY59" s="40"/>
      <c r="TFZ59" s="40"/>
      <c r="TGA59" s="40"/>
      <c r="TGB59" s="40"/>
      <c r="TGC59" s="40"/>
      <c r="TGD59" s="40"/>
      <c r="TGE59" s="40"/>
      <c r="TGF59" s="40"/>
      <c r="TGG59" s="40"/>
      <c r="TGH59" s="40"/>
      <c r="TGI59" s="40"/>
      <c r="TGJ59" s="40"/>
      <c r="TGK59" s="40"/>
      <c r="TGL59" s="40"/>
      <c r="TGM59" s="40"/>
      <c r="TGN59" s="40"/>
      <c r="TGO59" s="40"/>
      <c r="TGP59" s="40"/>
      <c r="TGQ59" s="40"/>
      <c r="TGR59" s="40"/>
      <c r="TGS59" s="40"/>
      <c r="TGT59" s="40"/>
      <c r="TGU59" s="40"/>
      <c r="TGV59" s="40"/>
      <c r="TGW59" s="40"/>
      <c r="TGX59" s="40"/>
      <c r="TGY59" s="40"/>
      <c r="TGZ59" s="40"/>
      <c r="THA59" s="40"/>
      <c r="THB59" s="40"/>
      <c r="THC59" s="40"/>
      <c r="THD59" s="40"/>
      <c r="THE59" s="40"/>
      <c r="THF59" s="40"/>
      <c r="THG59" s="40"/>
      <c r="THH59" s="40"/>
      <c r="THI59" s="40"/>
      <c r="THJ59" s="40"/>
      <c r="THK59" s="40"/>
      <c r="THL59" s="40"/>
      <c r="THM59" s="40"/>
      <c r="THN59" s="40"/>
      <c r="THO59" s="40"/>
      <c r="THP59" s="40"/>
      <c r="THQ59" s="40"/>
      <c r="THR59" s="40"/>
      <c r="THS59" s="40"/>
      <c r="THT59" s="40"/>
      <c r="THU59" s="40"/>
      <c r="THV59" s="40"/>
      <c r="THW59" s="40"/>
      <c r="THX59" s="40"/>
      <c r="THY59" s="40"/>
      <c r="THZ59" s="40"/>
      <c r="TIA59" s="40"/>
      <c r="TIB59" s="40"/>
      <c r="TIC59" s="40"/>
      <c r="TID59" s="40"/>
      <c r="TIE59" s="40"/>
      <c r="TIF59" s="40"/>
      <c r="TIG59" s="40"/>
      <c r="TIH59" s="40"/>
      <c r="TII59" s="40"/>
      <c r="TIJ59" s="40"/>
      <c r="TIK59" s="40"/>
      <c r="TIL59" s="40"/>
      <c r="TIM59" s="40"/>
      <c r="TIN59" s="40"/>
      <c r="TIO59" s="40"/>
      <c r="TIP59" s="40"/>
      <c r="TIQ59" s="40"/>
      <c r="TIR59" s="40"/>
      <c r="TIS59" s="40"/>
      <c r="TIT59" s="40"/>
      <c r="TIU59" s="40"/>
      <c r="TIV59" s="40"/>
      <c r="TIW59" s="40"/>
      <c r="TIX59" s="40"/>
      <c r="TIY59" s="40"/>
      <c r="TIZ59" s="40"/>
      <c r="TJA59" s="40"/>
      <c r="TJB59" s="40"/>
      <c r="TJC59" s="40"/>
      <c r="TJD59" s="40"/>
      <c r="TJE59" s="40"/>
      <c r="TJF59" s="40"/>
      <c r="TJG59" s="40"/>
      <c r="TJH59" s="40"/>
      <c r="TJI59" s="40"/>
      <c r="TJJ59" s="40"/>
      <c r="TJK59" s="40"/>
      <c r="TJL59" s="40"/>
      <c r="TJM59" s="40"/>
      <c r="TJN59" s="40"/>
      <c r="TJO59" s="40"/>
      <c r="TJP59" s="40"/>
      <c r="TJQ59" s="40"/>
      <c r="TJR59" s="40"/>
      <c r="TJS59" s="40"/>
      <c r="TJT59" s="40"/>
      <c r="TJU59" s="40"/>
      <c r="TJV59" s="40"/>
      <c r="TJW59" s="40"/>
      <c r="TJX59" s="40"/>
      <c r="TJY59" s="40"/>
      <c r="TJZ59" s="40"/>
      <c r="TKA59" s="40"/>
      <c r="TKB59" s="40"/>
      <c r="TKC59" s="40"/>
      <c r="TKD59" s="40"/>
      <c r="TKE59" s="40"/>
      <c r="TKF59" s="40"/>
      <c r="TKG59" s="40"/>
      <c r="TKH59" s="40"/>
      <c r="TKI59" s="40"/>
      <c r="TKJ59" s="40"/>
      <c r="TKK59" s="40"/>
      <c r="TKL59" s="40"/>
      <c r="TKM59" s="40"/>
      <c r="TKN59" s="40"/>
      <c r="TKO59" s="40"/>
      <c r="TKP59" s="40"/>
      <c r="TKQ59" s="40"/>
      <c r="TKR59" s="40"/>
      <c r="TKS59" s="40"/>
      <c r="TKT59" s="40"/>
      <c r="TKU59" s="40"/>
      <c r="TKV59" s="40"/>
      <c r="TKW59" s="40"/>
      <c r="TKX59" s="40"/>
      <c r="TKY59" s="40"/>
      <c r="TKZ59" s="40"/>
      <c r="TLA59" s="40"/>
      <c r="TLB59" s="40"/>
      <c r="TLC59" s="40"/>
      <c r="TLD59" s="40"/>
      <c r="TLE59" s="40"/>
      <c r="TLF59" s="40"/>
      <c r="TLG59" s="40"/>
      <c r="TLH59" s="40"/>
      <c r="TLI59" s="40"/>
      <c r="TLJ59" s="40"/>
      <c r="TLK59" s="40"/>
      <c r="TLL59" s="40"/>
      <c r="TLM59" s="40"/>
      <c r="TLN59" s="40"/>
      <c r="TLO59" s="40"/>
      <c r="TLP59" s="40"/>
      <c r="TLQ59" s="40"/>
      <c r="TLR59" s="40"/>
      <c r="TLS59" s="40"/>
      <c r="TLT59" s="40"/>
      <c r="TLU59" s="40"/>
      <c r="TLV59" s="40"/>
      <c r="TLW59" s="40"/>
      <c r="TLX59" s="40"/>
      <c r="TLY59" s="40"/>
      <c r="TLZ59" s="40"/>
      <c r="TMA59" s="40"/>
      <c r="TMB59" s="40"/>
      <c r="TMC59" s="40"/>
      <c r="TMD59" s="40"/>
      <c r="TME59" s="40"/>
      <c r="TMF59" s="40"/>
      <c r="TMG59" s="40"/>
      <c r="TMH59" s="40"/>
      <c r="TMI59" s="40"/>
      <c r="TMJ59" s="40"/>
      <c r="TMK59" s="40"/>
      <c r="TML59" s="40"/>
      <c r="TMM59" s="40"/>
      <c r="TMN59" s="40"/>
      <c r="TMO59" s="40"/>
      <c r="TMP59" s="40"/>
      <c r="TMQ59" s="40"/>
      <c r="TMR59" s="40"/>
      <c r="TMS59" s="40"/>
      <c r="TMT59" s="40"/>
      <c r="TMU59" s="40"/>
      <c r="TMV59" s="40"/>
      <c r="TMW59" s="40"/>
      <c r="TMX59" s="40"/>
      <c r="TMY59" s="40"/>
      <c r="TMZ59" s="40"/>
      <c r="TNA59" s="40"/>
      <c r="TNB59" s="40"/>
      <c r="TNC59" s="40"/>
      <c r="TND59" s="40"/>
      <c r="TNE59" s="40"/>
      <c r="TNF59" s="40"/>
      <c r="TNG59" s="40"/>
      <c r="TNH59" s="40"/>
      <c r="TNI59" s="40"/>
      <c r="TNJ59" s="40"/>
      <c r="TNK59" s="40"/>
      <c r="TNL59" s="40"/>
      <c r="TNM59" s="40"/>
      <c r="TNN59" s="40"/>
      <c r="TNO59" s="40"/>
      <c r="TNP59" s="40"/>
      <c r="TNQ59" s="40"/>
      <c r="TNR59" s="40"/>
      <c r="TNS59" s="40"/>
      <c r="TNT59" s="40"/>
      <c r="TNU59" s="40"/>
      <c r="TNV59" s="40"/>
      <c r="TNW59" s="40"/>
      <c r="TNX59" s="40"/>
      <c r="TNY59" s="40"/>
      <c r="TNZ59" s="40"/>
      <c r="TOA59" s="40"/>
      <c r="TOB59" s="40"/>
      <c r="TOC59" s="40"/>
      <c r="TOD59" s="40"/>
      <c r="TOE59" s="40"/>
      <c r="TOF59" s="40"/>
      <c r="TOG59" s="40"/>
      <c r="TOH59" s="40"/>
      <c r="TOI59" s="40"/>
      <c r="TOJ59" s="40"/>
      <c r="TOK59" s="40"/>
      <c r="TOL59" s="40"/>
      <c r="TOM59" s="40"/>
      <c r="TON59" s="40"/>
      <c r="TOO59" s="40"/>
      <c r="TOP59" s="40"/>
      <c r="TOQ59" s="40"/>
      <c r="TOR59" s="40"/>
      <c r="TOS59" s="40"/>
      <c r="TOT59" s="40"/>
      <c r="TOU59" s="40"/>
      <c r="TOV59" s="40"/>
      <c r="TOW59" s="40"/>
      <c r="TOX59" s="40"/>
      <c r="TOY59" s="40"/>
      <c r="TOZ59" s="40"/>
      <c r="TPA59" s="40"/>
      <c r="TPB59" s="40"/>
      <c r="TPC59" s="40"/>
      <c r="TPD59" s="40"/>
      <c r="TPE59" s="40"/>
      <c r="TPF59" s="40"/>
      <c r="TPG59" s="40"/>
      <c r="TPH59" s="40"/>
      <c r="TPI59" s="40"/>
      <c r="TPJ59" s="40"/>
      <c r="TPK59" s="40"/>
      <c r="TPL59" s="40"/>
      <c r="TPM59" s="40"/>
      <c r="TPN59" s="40"/>
      <c r="TPO59" s="40"/>
      <c r="TPP59" s="40"/>
      <c r="TPQ59" s="40"/>
      <c r="TPR59" s="40"/>
      <c r="TPS59" s="40"/>
      <c r="TPT59" s="40"/>
      <c r="TPU59" s="40"/>
      <c r="TPV59" s="40"/>
      <c r="TPW59" s="40"/>
      <c r="TPX59" s="40"/>
      <c r="TPY59" s="40"/>
      <c r="TPZ59" s="40"/>
      <c r="TQA59" s="40"/>
      <c r="TQB59" s="40"/>
      <c r="TQC59" s="40"/>
      <c r="TQD59" s="40"/>
      <c r="TQE59" s="40"/>
      <c r="TQF59" s="40"/>
      <c r="TQG59" s="40"/>
      <c r="TQH59" s="40"/>
      <c r="TQI59" s="40"/>
      <c r="TQJ59" s="40"/>
      <c r="TQK59" s="40"/>
      <c r="TQL59" s="40"/>
      <c r="TQM59" s="40"/>
      <c r="TQN59" s="40"/>
      <c r="TQO59" s="40"/>
      <c r="TQP59" s="40"/>
      <c r="TQQ59" s="40"/>
      <c r="TQR59" s="40"/>
      <c r="TQS59" s="40"/>
      <c r="TQT59" s="40"/>
      <c r="TQU59" s="40"/>
      <c r="TQV59" s="40"/>
      <c r="TQW59" s="40"/>
      <c r="TQX59" s="40"/>
      <c r="TQY59" s="40"/>
      <c r="TQZ59" s="40"/>
      <c r="TRA59" s="40"/>
      <c r="TRB59" s="40"/>
      <c r="TRC59" s="40"/>
      <c r="TRD59" s="40"/>
      <c r="TRE59" s="40"/>
      <c r="TRF59" s="40"/>
      <c r="TRG59" s="40"/>
      <c r="TRH59" s="40"/>
      <c r="TRI59" s="40"/>
      <c r="TRJ59" s="40"/>
      <c r="TRK59" s="40"/>
      <c r="TRL59" s="40"/>
      <c r="TRM59" s="40"/>
      <c r="TRN59" s="40"/>
      <c r="TRO59" s="40"/>
      <c r="TRP59" s="40"/>
      <c r="TRQ59" s="40"/>
      <c r="TRR59" s="40"/>
      <c r="TRS59" s="40"/>
      <c r="TRT59" s="40"/>
      <c r="TRU59" s="40"/>
      <c r="TRV59" s="40"/>
      <c r="TRW59" s="40"/>
      <c r="TRX59" s="40"/>
      <c r="TRY59" s="40"/>
      <c r="TRZ59" s="40"/>
      <c r="TSA59" s="40"/>
      <c r="TSB59" s="40"/>
      <c r="TSC59" s="40"/>
      <c r="TSD59" s="40"/>
      <c r="TSE59" s="40"/>
      <c r="TSF59" s="40"/>
      <c r="TSG59" s="40"/>
      <c r="TSH59" s="40"/>
      <c r="TSI59" s="40"/>
      <c r="TSJ59" s="40"/>
      <c r="TSK59" s="40"/>
      <c r="TSL59" s="40"/>
      <c r="TSM59" s="40"/>
      <c r="TSN59" s="40"/>
      <c r="TSO59" s="40"/>
      <c r="TSP59" s="40"/>
      <c r="TSQ59" s="40"/>
      <c r="TSR59" s="40"/>
      <c r="TSS59" s="40"/>
      <c r="TST59" s="40"/>
      <c r="TSU59" s="40"/>
      <c r="TSV59" s="40"/>
      <c r="TSW59" s="40"/>
      <c r="TSX59" s="40"/>
      <c r="TSY59" s="40"/>
      <c r="TSZ59" s="40"/>
      <c r="TTA59" s="40"/>
      <c r="TTB59" s="40"/>
      <c r="TTC59" s="40"/>
      <c r="TTD59" s="40"/>
      <c r="TTE59" s="40"/>
      <c r="TTF59" s="40"/>
      <c r="TTG59" s="40"/>
      <c r="TTH59" s="40"/>
      <c r="TTI59" s="40"/>
      <c r="TTJ59" s="40"/>
      <c r="TTK59" s="40"/>
      <c r="TTL59" s="40"/>
      <c r="TTM59" s="40"/>
      <c r="TTN59" s="40"/>
      <c r="TTO59" s="40"/>
      <c r="TTP59" s="40"/>
      <c r="TTQ59" s="40"/>
      <c r="TTR59" s="40"/>
      <c r="TTS59" s="40"/>
      <c r="TTT59" s="40"/>
      <c r="TTU59" s="40"/>
      <c r="TTV59" s="40"/>
      <c r="TTW59" s="40"/>
      <c r="TTX59" s="40"/>
      <c r="TTY59" s="40"/>
      <c r="TTZ59" s="40"/>
      <c r="TUA59" s="40"/>
      <c r="TUB59" s="40"/>
      <c r="TUC59" s="40"/>
      <c r="TUD59" s="40"/>
      <c r="TUE59" s="40"/>
      <c r="TUF59" s="40"/>
      <c r="TUG59" s="40"/>
      <c r="TUH59" s="40"/>
      <c r="TUI59" s="40"/>
      <c r="TUJ59" s="40"/>
      <c r="TUK59" s="40"/>
      <c r="TUL59" s="40"/>
      <c r="TUM59" s="40"/>
      <c r="TUN59" s="40"/>
      <c r="TUO59" s="40"/>
      <c r="TUP59" s="40"/>
      <c r="TUQ59" s="40"/>
      <c r="TUR59" s="40"/>
      <c r="TUS59" s="40"/>
      <c r="TUT59" s="40"/>
      <c r="TUU59" s="40"/>
      <c r="TUV59" s="40"/>
      <c r="TUW59" s="40"/>
      <c r="TUX59" s="40"/>
      <c r="TUY59" s="40"/>
      <c r="TUZ59" s="40"/>
      <c r="TVA59" s="40"/>
      <c r="TVB59" s="40"/>
      <c r="TVC59" s="40"/>
      <c r="TVD59" s="40"/>
      <c r="TVE59" s="40"/>
      <c r="TVF59" s="40"/>
      <c r="TVG59" s="40"/>
      <c r="TVH59" s="40"/>
      <c r="TVI59" s="40"/>
      <c r="TVJ59" s="40"/>
      <c r="TVK59" s="40"/>
      <c r="TVL59" s="40"/>
      <c r="TVM59" s="40"/>
      <c r="TVN59" s="40"/>
      <c r="TVO59" s="40"/>
      <c r="TVP59" s="40"/>
      <c r="TVQ59" s="40"/>
      <c r="TVR59" s="40"/>
      <c r="TVS59" s="40"/>
      <c r="TVT59" s="40"/>
      <c r="TVU59" s="40"/>
      <c r="TVV59" s="40"/>
      <c r="TVW59" s="40"/>
      <c r="TVX59" s="40"/>
      <c r="TVY59" s="40"/>
      <c r="TVZ59" s="40"/>
      <c r="TWA59" s="40"/>
      <c r="TWB59" s="40"/>
      <c r="TWC59" s="40"/>
      <c r="TWD59" s="40"/>
      <c r="TWE59" s="40"/>
      <c r="TWF59" s="40"/>
      <c r="TWG59" s="40"/>
      <c r="TWH59" s="40"/>
      <c r="TWI59" s="40"/>
      <c r="TWJ59" s="40"/>
      <c r="TWK59" s="40"/>
      <c r="TWL59" s="40"/>
      <c r="TWM59" s="40"/>
      <c r="TWN59" s="40"/>
      <c r="TWO59" s="40"/>
      <c r="TWP59" s="40"/>
      <c r="TWQ59" s="40"/>
      <c r="TWR59" s="40"/>
      <c r="TWS59" s="40"/>
      <c r="TWT59" s="40"/>
      <c r="TWU59" s="40"/>
      <c r="TWV59" s="40"/>
      <c r="TWW59" s="40"/>
      <c r="TWX59" s="40"/>
      <c r="TWY59" s="40"/>
      <c r="TWZ59" s="40"/>
      <c r="TXA59" s="40"/>
      <c r="TXB59" s="40"/>
      <c r="TXC59" s="40"/>
      <c r="TXD59" s="40"/>
      <c r="TXE59" s="40"/>
      <c r="TXF59" s="40"/>
      <c r="TXG59" s="40"/>
      <c r="TXH59" s="40"/>
      <c r="TXI59" s="40"/>
      <c r="TXJ59" s="40"/>
      <c r="TXK59" s="40"/>
      <c r="TXL59" s="40"/>
      <c r="TXM59" s="40"/>
      <c r="TXN59" s="40"/>
      <c r="TXO59" s="40"/>
      <c r="TXP59" s="40"/>
      <c r="TXQ59" s="40"/>
      <c r="TXR59" s="40"/>
      <c r="TXS59" s="40"/>
      <c r="TXT59" s="40"/>
      <c r="TXU59" s="40"/>
      <c r="TXV59" s="40"/>
      <c r="TXW59" s="40"/>
      <c r="TXX59" s="40"/>
      <c r="TXY59" s="40"/>
      <c r="TXZ59" s="40"/>
      <c r="TYA59" s="40"/>
      <c r="TYB59" s="40"/>
      <c r="TYC59" s="40"/>
      <c r="TYD59" s="40"/>
      <c r="TYE59" s="40"/>
      <c r="TYF59" s="40"/>
      <c r="TYG59" s="40"/>
      <c r="TYH59" s="40"/>
      <c r="TYI59" s="40"/>
      <c r="TYJ59" s="40"/>
      <c r="TYK59" s="40"/>
      <c r="TYL59" s="40"/>
      <c r="TYM59" s="40"/>
      <c r="TYN59" s="40"/>
      <c r="TYO59" s="40"/>
      <c r="TYP59" s="40"/>
      <c r="TYQ59" s="40"/>
      <c r="TYR59" s="40"/>
      <c r="TYS59" s="40"/>
      <c r="TYT59" s="40"/>
      <c r="TYU59" s="40"/>
      <c r="TYV59" s="40"/>
      <c r="TYW59" s="40"/>
      <c r="TYX59" s="40"/>
      <c r="TYY59" s="40"/>
      <c r="TYZ59" s="40"/>
      <c r="TZA59" s="40"/>
      <c r="TZB59" s="40"/>
      <c r="TZC59" s="40"/>
      <c r="TZD59" s="40"/>
      <c r="TZE59" s="40"/>
      <c r="TZF59" s="40"/>
      <c r="TZG59" s="40"/>
      <c r="TZH59" s="40"/>
      <c r="TZI59" s="40"/>
      <c r="TZJ59" s="40"/>
      <c r="TZK59" s="40"/>
      <c r="TZL59" s="40"/>
      <c r="TZM59" s="40"/>
      <c r="TZN59" s="40"/>
      <c r="TZO59" s="40"/>
      <c r="TZP59" s="40"/>
      <c r="TZQ59" s="40"/>
      <c r="TZR59" s="40"/>
      <c r="TZS59" s="40"/>
      <c r="TZT59" s="40"/>
      <c r="TZU59" s="40"/>
      <c r="TZV59" s="40"/>
      <c r="TZW59" s="40"/>
      <c r="TZX59" s="40"/>
      <c r="TZY59" s="40"/>
      <c r="TZZ59" s="40"/>
      <c r="UAA59" s="40"/>
      <c r="UAB59" s="40"/>
      <c r="UAC59" s="40"/>
      <c r="UAD59" s="40"/>
      <c r="UAE59" s="40"/>
      <c r="UAF59" s="40"/>
      <c r="UAG59" s="40"/>
      <c r="UAH59" s="40"/>
      <c r="UAI59" s="40"/>
      <c r="UAJ59" s="40"/>
      <c r="UAK59" s="40"/>
      <c r="UAL59" s="40"/>
      <c r="UAM59" s="40"/>
      <c r="UAN59" s="40"/>
      <c r="UAO59" s="40"/>
      <c r="UAP59" s="40"/>
      <c r="UAQ59" s="40"/>
      <c r="UAR59" s="40"/>
      <c r="UAS59" s="40"/>
      <c r="UAT59" s="40"/>
      <c r="UAU59" s="40"/>
      <c r="UAV59" s="40"/>
      <c r="UAW59" s="40"/>
      <c r="UAX59" s="40"/>
      <c r="UAY59" s="40"/>
      <c r="UAZ59" s="40"/>
      <c r="UBA59" s="40"/>
      <c r="UBB59" s="40"/>
      <c r="UBC59" s="40"/>
      <c r="UBD59" s="40"/>
      <c r="UBE59" s="40"/>
      <c r="UBF59" s="40"/>
      <c r="UBG59" s="40"/>
      <c r="UBH59" s="40"/>
      <c r="UBI59" s="40"/>
      <c r="UBJ59" s="40"/>
      <c r="UBK59" s="40"/>
      <c r="UBL59" s="40"/>
      <c r="UBM59" s="40"/>
      <c r="UBN59" s="40"/>
      <c r="UBO59" s="40"/>
      <c r="UBP59" s="40"/>
      <c r="UBQ59" s="40"/>
      <c r="UBR59" s="40"/>
      <c r="UBS59" s="40"/>
      <c r="UBT59" s="40"/>
      <c r="UBU59" s="40"/>
      <c r="UBV59" s="40"/>
      <c r="UBW59" s="40"/>
      <c r="UBX59" s="40"/>
      <c r="UBY59" s="40"/>
      <c r="UBZ59" s="40"/>
      <c r="UCA59" s="40"/>
      <c r="UCB59" s="40"/>
      <c r="UCC59" s="40"/>
      <c r="UCD59" s="40"/>
      <c r="UCE59" s="40"/>
      <c r="UCF59" s="40"/>
      <c r="UCG59" s="40"/>
      <c r="UCH59" s="40"/>
      <c r="UCI59" s="40"/>
      <c r="UCJ59" s="40"/>
      <c r="UCK59" s="40"/>
      <c r="UCL59" s="40"/>
      <c r="UCM59" s="40"/>
      <c r="UCN59" s="40"/>
      <c r="UCO59" s="40"/>
      <c r="UCP59" s="40"/>
      <c r="UCQ59" s="40"/>
      <c r="UCR59" s="40"/>
      <c r="UCS59" s="40"/>
      <c r="UCT59" s="40"/>
      <c r="UCU59" s="40"/>
      <c r="UCV59" s="40"/>
      <c r="UCW59" s="40"/>
      <c r="UCX59" s="40"/>
      <c r="UCY59" s="40"/>
      <c r="UCZ59" s="40"/>
      <c r="UDA59" s="40"/>
      <c r="UDB59" s="40"/>
      <c r="UDC59" s="40"/>
      <c r="UDD59" s="40"/>
      <c r="UDE59" s="40"/>
      <c r="UDF59" s="40"/>
      <c r="UDG59" s="40"/>
      <c r="UDH59" s="40"/>
      <c r="UDI59" s="40"/>
      <c r="UDJ59" s="40"/>
      <c r="UDK59" s="40"/>
      <c r="UDL59" s="40"/>
      <c r="UDM59" s="40"/>
      <c r="UDN59" s="40"/>
      <c r="UDO59" s="40"/>
      <c r="UDP59" s="40"/>
      <c r="UDQ59" s="40"/>
      <c r="UDR59" s="40"/>
      <c r="UDS59" s="40"/>
      <c r="UDT59" s="40"/>
      <c r="UDU59" s="40"/>
      <c r="UDV59" s="40"/>
      <c r="UDW59" s="40"/>
      <c r="UDX59" s="40"/>
      <c r="UDY59" s="40"/>
      <c r="UDZ59" s="40"/>
      <c r="UEA59" s="40"/>
      <c r="UEB59" s="40"/>
      <c r="UEC59" s="40"/>
      <c r="UED59" s="40"/>
      <c r="UEE59" s="40"/>
      <c r="UEF59" s="40"/>
      <c r="UEG59" s="40"/>
      <c r="UEH59" s="40"/>
      <c r="UEI59" s="40"/>
      <c r="UEJ59" s="40"/>
      <c r="UEK59" s="40"/>
      <c r="UEL59" s="40"/>
      <c r="UEM59" s="40"/>
      <c r="UEN59" s="40"/>
      <c r="UEO59" s="40"/>
      <c r="UEP59" s="40"/>
      <c r="UEQ59" s="40"/>
      <c r="UER59" s="40"/>
      <c r="UES59" s="40"/>
      <c r="UET59" s="40"/>
      <c r="UEU59" s="40"/>
      <c r="UEV59" s="40"/>
      <c r="UEW59" s="40"/>
      <c r="UEX59" s="40"/>
      <c r="UEY59" s="40"/>
      <c r="UEZ59" s="40"/>
      <c r="UFA59" s="40"/>
      <c r="UFB59" s="40"/>
      <c r="UFC59" s="40"/>
      <c r="UFD59" s="40"/>
      <c r="UFE59" s="40"/>
      <c r="UFF59" s="40"/>
      <c r="UFG59" s="40"/>
      <c r="UFH59" s="40"/>
      <c r="UFI59" s="40"/>
      <c r="UFJ59" s="40"/>
      <c r="UFK59" s="40"/>
      <c r="UFL59" s="40"/>
      <c r="UFM59" s="40"/>
      <c r="UFN59" s="40"/>
      <c r="UFO59" s="40"/>
      <c r="UFP59" s="40"/>
      <c r="UFQ59" s="40"/>
      <c r="UFR59" s="40"/>
      <c r="UFS59" s="40"/>
      <c r="UFT59" s="40"/>
      <c r="UFU59" s="40"/>
      <c r="UFV59" s="40"/>
      <c r="UFW59" s="40"/>
      <c r="UFX59" s="40"/>
      <c r="UFY59" s="40"/>
      <c r="UFZ59" s="40"/>
      <c r="UGA59" s="40"/>
      <c r="UGB59" s="40"/>
      <c r="UGC59" s="40"/>
      <c r="UGD59" s="40"/>
      <c r="UGE59" s="40"/>
      <c r="UGF59" s="40"/>
      <c r="UGG59" s="40"/>
      <c r="UGH59" s="40"/>
      <c r="UGI59" s="40"/>
      <c r="UGJ59" s="40"/>
      <c r="UGK59" s="40"/>
      <c r="UGL59" s="40"/>
      <c r="UGM59" s="40"/>
      <c r="UGN59" s="40"/>
      <c r="UGO59" s="40"/>
      <c r="UGP59" s="40"/>
      <c r="UGQ59" s="40"/>
      <c r="UGR59" s="40"/>
      <c r="UGS59" s="40"/>
      <c r="UGT59" s="40"/>
      <c r="UGU59" s="40"/>
      <c r="UGV59" s="40"/>
      <c r="UGW59" s="40"/>
      <c r="UGX59" s="40"/>
      <c r="UGY59" s="40"/>
      <c r="UGZ59" s="40"/>
      <c r="UHA59" s="40"/>
      <c r="UHB59" s="40"/>
      <c r="UHC59" s="40"/>
      <c r="UHD59" s="40"/>
      <c r="UHE59" s="40"/>
      <c r="UHF59" s="40"/>
      <c r="UHG59" s="40"/>
      <c r="UHH59" s="40"/>
      <c r="UHI59" s="40"/>
      <c r="UHJ59" s="40"/>
      <c r="UHK59" s="40"/>
      <c r="UHL59" s="40"/>
      <c r="UHM59" s="40"/>
      <c r="UHN59" s="40"/>
      <c r="UHO59" s="40"/>
      <c r="UHP59" s="40"/>
      <c r="UHQ59" s="40"/>
      <c r="UHR59" s="40"/>
      <c r="UHS59" s="40"/>
      <c r="UHT59" s="40"/>
      <c r="UHU59" s="40"/>
      <c r="UHV59" s="40"/>
      <c r="UHW59" s="40"/>
      <c r="UHX59" s="40"/>
      <c r="UHY59" s="40"/>
      <c r="UHZ59" s="40"/>
      <c r="UIA59" s="40"/>
      <c r="UIB59" s="40"/>
      <c r="UIC59" s="40"/>
      <c r="UID59" s="40"/>
      <c r="UIE59" s="40"/>
      <c r="UIF59" s="40"/>
      <c r="UIG59" s="40"/>
      <c r="UIH59" s="40"/>
      <c r="UII59" s="40"/>
      <c r="UIJ59" s="40"/>
      <c r="UIK59" s="40"/>
      <c r="UIL59" s="40"/>
      <c r="UIM59" s="40"/>
      <c r="UIN59" s="40"/>
      <c r="UIO59" s="40"/>
      <c r="UIP59" s="40"/>
      <c r="UIQ59" s="40"/>
      <c r="UIR59" s="40"/>
      <c r="UIS59" s="40"/>
      <c r="UIT59" s="40"/>
      <c r="UIU59" s="40"/>
      <c r="UIV59" s="40"/>
      <c r="UIW59" s="40"/>
      <c r="UIX59" s="40"/>
      <c r="UIY59" s="40"/>
      <c r="UIZ59" s="40"/>
      <c r="UJA59" s="40"/>
      <c r="UJB59" s="40"/>
      <c r="UJC59" s="40"/>
      <c r="UJD59" s="40"/>
      <c r="UJE59" s="40"/>
      <c r="UJF59" s="40"/>
      <c r="UJG59" s="40"/>
      <c r="UJH59" s="40"/>
      <c r="UJI59" s="40"/>
      <c r="UJJ59" s="40"/>
      <c r="UJK59" s="40"/>
      <c r="UJL59" s="40"/>
      <c r="UJM59" s="40"/>
      <c r="UJN59" s="40"/>
      <c r="UJO59" s="40"/>
      <c r="UJP59" s="40"/>
      <c r="UJQ59" s="40"/>
      <c r="UJR59" s="40"/>
      <c r="UJS59" s="40"/>
      <c r="UJT59" s="40"/>
      <c r="UJU59" s="40"/>
      <c r="UJV59" s="40"/>
      <c r="UJW59" s="40"/>
      <c r="UJX59" s="40"/>
      <c r="UJY59" s="40"/>
      <c r="UJZ59" s="40"/>
      <c r="UKA59" s="40"/>
      <c r="UKB59" s="40"/>
      <c r="UKC59" s="40"/>
      <c r="UKD59" s="40"/>
      <c r="UKE59" s="40"/>
      <c r="UKF59" s="40"/>
      <c r="UKG59" s="40"/>
      <c r="UKH59" s="40"/>
      <c r="UKI59" s="40"/>
      <c r="UKJ59" s="40"/>
      <c r="UKK59" s="40"/>
      <c r="UKL59" s="40"/>
      <c r="UKM59" s="40"/>
      <c r="UKN59" s="40"/>
      <c r="UKO59" s="40"/>
      <c r="UKP59" s="40"/>
      <c r="UKQ59" s="40"/>
      <c r="UKR59" s="40"/>
      <c r="UKS59" s="40"/>
      <c r="UKT59" s="40"/>
      <c r="UKU59" s="40"/>
      <c r="UKV59" s="40"/>
      <c r="UKW59" s="40"/>
      <c r="UKX59" s="40"/>
      <c r="UKY59" s="40"/>
      <c r="UKZ59" s="40"/>
      <c r="ULA59" s="40"/>
      <c r="ULB59" s="40"/>
      <c r="ULC59" s="40"/>
      <c r="ULD59" s="40"/>
      <c r="ULE59" s="40"/>
      <c r="ULF59" s="40"/>
      <c r="ULG59" s="40"/>
      <c r="ULH59" s="40"/>
      <c r="ULI59" s="40"/>
      <c r="ULJ59" s="40"/>
      <c r="ULK59" s="40"/>
      <c r="ULL59" s="40"/>
      <c r="ULM59" s="40"/>
      <c r="ULN59" s="40"/>
      <c r="ULO59" s="40"/>
      <c r="ULP59" s="40"/>
      <c r="ULQ59" s="40"/>
      <c r="ULR59" s="40"/>
      <c r="ULS59" s="40"/>
      <c r="ULT59" s="40"/>
      <c r="ULU59" s="40"/>
      <c r="ULV59" s="40"/>
      <c r="ULW59" s="40"/>
      <c r="ULX59" s="40"/>
      <c r="ULY59" s="40"/>
      <c r="ULZ59" s="40"/>
      <c r="UMA59" s="40"/>
      <c r="UMB59" s="40"/>
      <c r="UMC59" s="40"/>
      <c r="UMD59" s="40"/>
      <c r="UME59" s="40"/>
      <c r="UMF59" s="40"/>
      <c r="UMG59" s="40"/>
      <c r="UMH59" s="40"/>
      <c r="UMI59" s="40"/>
      <c r="UMJ59" s="40"/>
      <c r="UMK59" s="40"/>
      <c r="UML59" s="40"/>
      <c r="UMM59" s="40"/>
      <c r="UMN59" s="40"/>
      <c r="UMO59" s="40"/>
      <c r="UMP59" s="40"/>
      <c r="UMQ59" s="40"/>
      <c r="UMR59" s="40"/>
      <c r="UMS59" s="40"/>
      <c r="UMT59" s="40"/>
      <c r="UMU59" s="40"/>
      <c r="UMV59" s="40"/>
      <c r="UMW59" s="40"/>
      <c r="UMX59" s="40"/>
      <c r="UMY59" s="40"/>
      <c r="UMZ59" s="40"/>
      <c r="UNA59" s="40"/>
      <c r="UNB59" s="40"/>
      <c r="UNC59" s="40"/>
      <c r="UND59" s="40"/>
      <c r="UNE59" s="40"/>
      <c r="UNF59" s="40"/>
      <c r="UNG59" s="40"/>
      <c r="UNH59" s="40"/>
      <c r="UNI59" s="40"/>
      <c r="UNJ59" s="40"/>
      <c r="UNK59" s="40"/>
      <c r="UNL59" s="40"/>
      <c r="UNM59" s="40"/>
      <c r="UNN59" s="40"/>
      <c r="UNO59" s="40"/>
      <c r="UNP59" s="40"/>
      <c r="UNQ59" s="40"/>
      <c r="UNR59" s="40"/>
      <c r="UNS59" s="40"/>
      <c r="UNT59" s="40"/>
      <c r="UNU59" s="40"/>
      <c r="UNV59" s="40"/>
      <c r="UNW59" s="40"/>
      <c r="UNX59" s="40"/>
      <c r="UNY59" s="40"/>
      <c r="UNZ59" s="40"/>
      <c r="UOA59" s="40"/>
      <c r="UOB59" s="40"/>
      <c r="UOC59" s="40"/>
      <c r="UOD59" s="40"/>
      <c r="UOE59" s="40"/>
      <c r="UOF59" s="40"/>
      <c r="UOG59" s="40"/>
      <c r="UOH59" s="40"/>
      <c r="UOI59" s="40"/>
      <c r="UOJ59" s="40"/>
      <c r="UOK59" s="40"/>
      <c r="UOL59" s="40"/>
      <c r="UOM59" s="40"/>
      <c r="UON59" s="40"/>
      <c r="UOO59" s="40"/>
      <c r="UOP59" s="40"/>
      <c r="UOQ59" s="40"/>
      <c r="UOR59" s="40"/>
      <c r="UOS59" s="40"/>
      <c r="UOT59" s="40"/>
      <c r="UOU59" s="40"/>
      <c r="UOV59" s="40"/>
      <c r="UOW59" s="40"/>
      <c r="UOX59" s="40"/>
      <c r="UOY59" s="40"/>
      <c r="UOZ59" s="40"/>
      <c r="UPA59" s="40"/>
      <c r="UPB59" s="40"/>
      <c r="UPC59" s="40"/>
      <c r="UPD59" s="40"/>
      <c r="UPE59" s="40"/>
      <c r="UPF59" s="40"/>
      <c r="UPG59" s="40"/>
      <c r="UPH59" s="40"/>
      <c r="UPI59" s="40"/>
      <c r="UPJ59" s="40"/>
      <c r="UPK59" s="40"/>
      <c r="UPL59" s="40"/>
      <c r="UPM59" s="40"/>
      <c r="UPN59" s="40"/>
      <c r="UPO59" s="40"/>
      <c r="UPP59" s="40"/>
      <c r="UPQ59" s="40"/>
      <c r="UPR59" s="40"/>
      <c r="UPS59" s="40"/>
      <c r="UPT59" s="40"/>
      <c r="UPU59" s="40"/>
      <c r="UPV59" s="40"/>
      <c r="UPW59" s="40"/>
      <c r="UPX59" s="40"/>
      <c r="UPY59" s="40"/>
      <c r="UPZ59" s="40"/>
      <c r="UQA59" s="40"/>
      <c r="UQB59" s="40"/>
      <c r="UQC59" s="40"/>
      <c r="UQD59" s="40"/>
      <c r="UQE59" s="40"/>
      <c r="UQF59" s="40"/>
      <c r="UQG59" s="40"/>
      <c r="UQH59" s="40"/>
      <c r="UQI59" s="40"/>
      <c r="UQJ59" s="40"/>
      <c r="UQK59" s="40"/>
      <c r="UQL59" s="40"/>
      <c r="UQM59" s="40"/>
      <c r="UQN59" s="40"/>
      <c r="UQO59" s="40"/>
      <c r="UQP59" s="40"/>
      <c r="UQQ59" s="40"/>
      <c r="UQR59" s="40"/>
      <c r="UQS59" s="40"/>
      <c r="UQT59" s="40"/>
      <c r="UQU59" s="40"/>
      <c r="UQV59" s="40"/>
      <c r="UQW59" s="40"/>
      <c r="UQX59" s="40"/>
      <c r="UQY59" s="40"/>
      <c r="UQZ59" s="40"/>
      <c r="URA59" s="40"/>
      <c r="URB59" s="40"/>
      <c r="URC59" s="40"/>
      <c r="URD59" s="40"/>
      <c r="URE59" s="40"/>
      <c r="URF59" s="40"/>
      <c r="URG59" s="40"/>
      <c r="URH59" s="40"/>
      <c r="URI59" s="40"/>
      <c r="URJ59" s="40"/>
      <c r="URK59" s="40"/>
      <c r="URL59" s="40"/>
      <c r="URM59" s="40"/>
      <c r="URN59" s="40"/>
      <c r="URO59" s="40"/>
      <c r="URP59" s="40"/>
      <c r="URQ59" s="40"/>
      <c r="URR59" s="40"/>
      <c r="URS59" s="40"/>
      <c r="URT59" s="40"/>
      <c r="URU59" s="40"/>
      <c r="URV59" s="40"/>
      <c r="URW59" s="40"/>
      <c r="URX59" s="40"/>
      <c r="URY59" s="40"/>
      <c r="URZ59" s="40"/>
      <c r="USA59" s="40"/>
      <c r="USB59" s="40"/>
      <c r="USC59" s="40"/>
      <c r="USD59" s="40"/>
      <c r="USE59" s="40"/>
      <c r="USF59" s="40"/>
      <c r="USG59" s="40"/>
      <c r="USH59" s="40"/>
      <c r="USI59" s="40"/>
      <c r="USJ59" s="40"/>
      <c r="USK59" s="40"/>
      <c r="USL59" s="40"/>
      <c r="USM59" s="40"/>
      <c r="USN59" s="40"/>
      <c r="USO59" s="40"/>
      <c r="USP59" s="40"/>
      <c r="USQ59" s="40"/>
      <c r="USR59" s="40"/>
      <c r="USS59" s="40"/>
      <c r="UST59" s="40"/>
      <c r="USU59" s="40"/>
      <c r="USV59" s="40"/>
      <c r="USW59" s="40"/>
      <c r="USX59" s="40"/>
      <c r="USY59" s="40"/>
      <c r="USZ59" s="40"/>
      <c r="UTA59" s="40"/>
      <c r="UTB59" s="40"/>
      <c r="UTC59" s="40"/>
      <c r="UTD59" s="40"/>
      <c r="UTE59" s="40"/>
      <c r="UTF59" s="40"/>
      <c r="UTG59" s="40"/>
      <c r="UTH59" s="40"/>
      <c r="UTI59" s="40"/>
      <c r="UTJ59" s="40"/>
      <c r="UTK59" s="40"/>
      <c r="UTL59" s="40"/>
      <c r="UTM59" s="40"/>
      <c r="UTN59" s="40"/>
      <c r="UTO59" s="40"/>
      <c r="UTP59" s="40"/>
      <c r="UTQ59" s="40"/>
      <c r="UTR59" s="40"/>
      <c r="UTS59" s="40"/>
      <c r="UTT59" s="40"/>
      <c r="UTU59" s="40"/>
      <c r="UTV59" s="40"/>
      <c r="UTW59" s="40"/>
      <c r="UTX59" s="40"/>
      <c r="UTY59" s="40"/>
      <c r="UTZ59" s="40"/>
      <c r="UUA59" s="40"/>
      <c r="UUB59" s="40"/>
      <c r="UUC59" s="40"/>
      <c r="UUD59" s="40"/>
      <c r="UUE59" s="40"/>
      <c r="UUF59" s="40"/>
      <c r="UUG59" s="40"/>
      <c r="UUH59" s="40"/>
      <c r="UUI59" s="40"/>
      <c r="UUJ59" s="40"/>
      <c r="UUK59" s="40"/>
      <c r="UUL59" s="40"/>
      <c r="UUM59" s="40"/>
      <c r="UUN59" s="40"/>
      <c r="UUO59" s="40"/>
      <c r="UUP59" s="40"/>
      <c r="UUQ59" s="40"/>
      <c r="UUR59" s="40"/>
      <c r="UUS59" s="40"/>
      <c r="UUT59" s="40"/>
      <c r="UUU59" s="40"/>
      <c r="UUV59" s="40"/>
      <c r="UUW59" s="40"/>
      <c r="UUX59" s="40"/>
      <c r="UUY59" s="40"/>
      <c r="UUZ59" s="40"/>
      <c r="UVA59" s="40"/>
      <c r="UVB59" s="40"/>
      <c r="UVC59" s="40"/>
      <c r="UVD59" s="40"/>
      <c r="UVE59" s="40"/>
      <c r="UVF59" s="40"/>
      <c r="UVG59" s="40"/>
      <c r="UVH59" s="40"/>
      <c r="UVI59" s="40"/>
      <c r="UVJ59" s="40"/>
      <c r="UVK59" s="40"/>
      <c r="UVL59" s="40"/>
      <c r="UVM59" s="40"/>
      <c r="UVN59" s="40"/>
      <c r="UVO59" s="40"/>
      <c r="UVP59" s="40"/>
      <c r="UVQ59" s="40"/>
      <c r="UVR59" s="40"/>
      <c r="UVS59" s="40"/>
      <c r="UVT59" s="40"/>
      <c r="UVU59" s="40"/>
      <c r="UVV59" s="40"/>
      <c r="UVW59" s="40"/>
      <c r="UVX59" s="40"/>
      <c r="UVY59" s="40"/>
      <c r="UVZ59" s="40"/>
      <c r="UWA59" s="40"/>
      <c r="UWB59" s="40"/>
      <c r="UWC59" s="40"/>
      <c r="UWD59" s="40"/>
      <c r="UWE59" s="40"/>
      <c r="UWF59" s="40"/>
      <c r="UWG59" s="40"/>
      <c r="UWH59" s="40"/>
      <c r="UWI59" s="40"/>
      <c r="UWJ59" s="40"/>
      <c r="UWK59" s="40"/>
      <c r="UWL59" s="40"/>
      <c r="UWM59" s="40"/>
      <c r="UWN59" s="40"/>
      <c r="UWO59" s="40"/>
      <c r="UWP59" s="40"/>
      <c r="UWQ59" s="40"/>
      <c r="UWR59" s="40"/>
      <c r="UWS59" s="40"/>
      <c r="UWT59" s="40"/>
      <c r="UWU59" s="40"/>
      <c r="UWV59" s="40"/>
      <c r="UWW59" s="40"/>
      <c r="UWX59" s="40"/>
      <c r="UWY59" s="40"/>
      <c r="UWZ59" s="40"/>
      <c r="UXA59" s="40"/>
      <c r="UXB59" s="40"/>
      <c r="UXC59" s="40"/>
      <c r="UXD59" s="40"/>
      <c r="UXE59" s="40"/>
      <c r="UXF59" s="40"/>
      <c r="UXG59" s="40"/>
      <c r="UXH59" s="40"/>
      <c r="UXI59" s="40"/>
      <c r="UXJ59" s="40"/>
      <c r="UXK59" s="40"/>
      <c r="UXL59" s="40"/>
      <c r="UXM59" s="40"/>
      <c r="UXN59" s="40"/>
      <c r="UXO59" s="40"/>
      <c r="UXP59" s="40"/>
      <c r="UXQ59" s="40"/>
      <c r="UXR59" s="40"/>
      <c r="UXS59" s="40"/>
      <c r="UXT59" s="40"/>
      <c r="UXU59" s="40"/>
      <c r="UXV59" s="40"/>
      <c r="UXW59" s="40"/>
      <c r="UXX59" s="40"/>
      <c r="UXY59" s="40"/>
      <c r="UXZ59" s="40"/>
      <c r="UYA59" s="40"/>
      <c r="UYB59" s="40"/>
      <c r="UYC59" s="40"/>
      <c r="UYD59" s="40"/>
      <c r="UYE59" s="40"/>
      <c r="UYF59" s="40"/>
      <c r="UYG59" s="40"/>
      <c r="UYH59" s="40"/>
      <c r="UYI59" s="40"/>
      <c r="UYJ59" s="40"/>
      <c r="UYK59" s="40"/>
      <c r="UYL59" s="40"/>
      <c r="UYM59" s="40"/>
      <c r="UYN59" s="40"/>
      <c r="UYO59" s="40"/>
      <c r="UYP59" s="40"/>
      <c r="UYQ59" s="40"/>
      <c r="UYR59" s="40"/>
      <c r="UYS59" s="40"/>
      <c r="UYT59" s="40"/>
      <c r="UYU59" s="40"/>
      <c r="UYV59" s="40"/>
      <c r="UYW59" s="40"/>
      <c r="UYX59" s="40"/>
      <c r="UYY59" s="40"/>
      <c r="UYZ59" s="40"/>
      <c r="UZA59" s="40"/>
      <c r="UZB59" s="40"/>
      <c r="UZC59" s="40"/>
      <c r="UZD59" s="40"/>
      <c r="UZE59" s="40"/>
      <c r="UZF59" s="40"/>
      <c r="UZG59" s="40"/>
      <c r="UZH59" s="40"/>
      <c r="UZI59" s="40"/>
      <c r="UZJ59" s="40"/>
      <c r="UZK59" s="40"/>
      <c r="UZL59" s="40"/>
      <c r="UZM59" s="40"/>
      <c r="UZN59" s="40"/>
      <c r="UZO59" s="40"/>
      <c r="UZP59" s="40"/>
      <c r="UZQ59" s="40"/>
      <c r="UZR59" s="40"/>
      <c r="UZS59" s="40"/>
      <c r="UZT59" s="40"/>
      <c r="UZU59" s="40"/>
      <c r="UZV59" s="40"/>
      <c r="UZW59" s="40"/>
      <c r="UZX59" s="40"/>
      <c r="UZY59" s="40"/>
      <c r="UZZ59" s="40"/>
      <c r="VAA59" s="40"/>
      <c r="VAB59" s="40"/>
      <c r="VAC59" s="40"/>
      <c r="VAD59" s="40"/>
      <c r="VAE59" s="40"/>
      <c r="VAF59" s="40"/>
      <c r="VAG59" s="40"/>
      <c r="VAH59" s="40"/>
      <c r="VAI59" s="40"/>
      <c r="VAJ59" s="40"/>
      <c r="VAK59" s="40"/>
      <c r="VAL59" s="40"/>
      <c r="VAM59" s="40"/>
      <c r="VAN59" s="40"/>
      <c r="VAO59" s="40"/>
      <c r="VAP59" s="40"/>
      <c r="VAQ59" s="40"/>
      <c r="VAR59" s="40"/>
      <c r="VAS59" s="40"/>
      <c r="VAT59" s="40"/>
      <c r="VAU59" s="40"/>
      <c r="VAV59" s="40"/>
      <c r="VAW59" s="40"/>
      <c r="VAX59" s="40"/>
      <c r="VAY59" s="40"/>
      <c r="VAZ59" s="40"/>
      <c r="VBA59" s="40"/>
      <c r="VBB59" s="40"/>
      <c r="VBC59" s="40"/>
      <c r="VBD59" s="40"/>
      <c r="VBE59" s="40"/>
      <c r="VBF59" s="40"/>
      <c r="VBG59" s="40"/>
      <c r="VBH59" s="40"/>
      <c r="VBI59" s="40"/>
      <c r="VBJ59" s="40"/>
      <c r="VBK59" s="40"/>
      <c r="VBL59" s="40"/>
      <c r="VBM59" s="40"/>
      <c r="VBN59" s="40"/>
      <c r="VBO59" s="40"/>
      <c r="VBP59" s="40"/>
      <c r="VBQ59" s="40"/>
      <c r="VBR59" s="40"/>
      <c r="VBS59" s="40"/>
      <c r="VBT59" s="40"/>
      <c r="VBU59" s="40"/>
      <c r="VBV59" s="40"/>
      <c r="VBW59" s="40"/>
      <c r="VBX59" s="40"/>
      <c r="VBY59" s="40"/>
      <c r="VBZ59" s="40"/>
      <c r="VCA59" s="40"/>
      <c r="VCB59" s="40"/>
      <c r="VCC59" s="40"/>
      <c r="VCD59" s="40"/>
      <c r="VCE59" s="40"/>
      <c r="VCF59" s="40"/>
      <c r="VCG59" s="40"/>
      <c r="VCH59" s="40"/>
      <c r="VCI59" s="40"/>
      <c r="VCJ59" s="40"/>
      <c r="VCK59" s="40"/>
      <c r="VCL59" s="40"/>
      <c r="VCM59" s="40"/>
      <c r="VCN59" s="40"/>
      <c r="VCO59" s="40"/>
      <c r="VCP59" s="40"/>
      <c r="VCQ59" s="40"/>
      <c r="VCR59" s="40"/>
      <c r="VCS59" s="40"/>
      <c r="VCT59" s="40"/>
      <c r="VCU59" s="40"/>
      <c r="VCV59" s="40"/>
      <c r="VCW59" s="40"/>
      <c r="VCX59" s="40"/>
      <c r="VCY59" s="40"/>
      <c r="VCZ59" s="40"/>
      <c r="VDA59" s="40"/>
      <c r="VDB59" s="40"/>
      <c r="VDC59" s="40"/>
      <c r="VDD59" s="40"/>
      <c r="VDE59" s="40"/>
      <c r="VDF59" s="40"/>
      <c r="VDG59" s="40"/>
      <c r="VDH59" s="40"/>
      <c r="VDI59" s="40"/>
      <c r="VDJ59" s="40"/>
      <c r="VDK59" s="40"/>
      <c r="VDL59" s="40"/>
      <c r="VDM59" s="40"/>
      <c r="VDN59" s="40"/>
      <c r="VDO59" s="40"/>
      <c r="VDP59" s="40"/>
      <c r="VDQ59" s="40"/>
      <c r="VDR59" s="40"/>
      <c r="VDS59" s="40"/>
      <c r="VDT59" s="40"/>
      <c r="VDU59" s="40"/>
      <c r="VDV59" s="40"/>
      <c r="VDW59" s="40"/>
      <c r="VDX59" s="40"/>
      <c r="VDY59" s="40"/>
      <c r="VDZ59" s="40"/>
      <c r="VEA59" s="40"/>
      <c r="VEB59" s="40"/>
      <c r="VEC59" s="40"/>
      <c r="VED59" s="40"/>
      <c r="VEE59" s="40"/>
      <c r="VEF59" s="40"/>
      <c r="VEG59" s="40"/>
      <c r="VEH59" s="40"/>
      <c r="VEI59" s="40"/>
      <c r="VEJ59" s="40"/>
      <c r="VEK59" s="40"/>
      <c r="VEL59" s="40"/>
      <c r="VEM59" s="40"/>
      <c r="VEN59" s="40"/>
      <c r="VEO59" s="40"/>
      <c r="VEP59" s="40"/>
      <c r="VEQ59" s="40"/>
      <c r="VER59" s="40"/>
      <c r="VES59" s="40"/>
      <c r="VET59" s="40"/>
      <c r="VEU59" s="40"/>
      <c r="VEV59" s="40"/>
      <c r="VEW59" s="40"/>
      <c r="VEX59" s="40"/>
      <c r="VEY59" s="40"/>
      <c r="VEZ59" s="40"/>
      <c r="VFA59" s="40"/>
      <c r="VFB59" s="40"/>
      <c r="VFC59" s="40"/>
      <c r="VFD59" s="40"/>
      <c r="VFE59" s="40"/>
      <c r="VFF59" s="40"/>
      <c r="VFG59" s="40"/>
      <c r="VFH59" s="40"/>
      <c r="VFI59" s="40"/>
      <c r="VFJ59" s="40"/>
      <c r="VFK59" s="40"/>
      <c r="VFL59" s="40"/>
      <c r="VFM59" s="40"/>
      <c r="VFN59" s="40"/>
      <c r="VFO59" s="40"/>
      <c r="VFP59" s="40"/>
      <c r="VFQ59" s="40"/>
      <c r="VFR59" s="40"/>
      <c r="VFS59" s="40"/>
      <c r="VFT59" s="40"/>
      <c r="VFU59" s="40"/>
      <c r="VFV59" s="40"/>
      <c r="VFW59" s="40"/>
      <c r="VFX59" s="40"/>
      <c r="VFY59" s="40"/>
      <c r="VFZ59" s="40"/>
      <c r="VGA59" s="40"/>
      <c r="VGB59" s="40"/>
      <c r="VGC59" s="40"/>
      <c r="VGD59" s="40"/>
      <c r="VGE59" s="40"/>
      <c r="VGF59" s="40"/>
      <c r="VGG59" s="40"/>
      <c r="VGH59" s="40"/>
      <c r="VGI59" s="40"/>
      <c r="VGJ59" s="40"/>
      <c r="VGK59" s="40"/>
      <c r="VGL59" s="40"/>
      <c r="VGM59" s="40"/>
      <c r="VGN59" s="40"/>
      <c r="VGO59" s="40"/>
      <c r="VGP59" s="40"/>
      <c r="VGQ59" s="40"/>
      <c r="VGR59" s="40"/>
      <c r="VGS59" s="40"/>
      <c r="VGT59" s="40"/>
      <c r="VGU59" s="40"/>
      <c r="VGV59" s="40"/>
      <c r="VGW59" s="40"/>
      <c r="VGX59" s="40"/>
      <c r="VGY59" s="40"/>
      <c r="VGZ59" s="40"/>
      <c r="VHA59" s="40"/>
      <c r="VHB59" s="40"/>
      <c r="VHC59" s="40"/>
      <c r="VHD59" s="40"/>
      <c r="VHE59" s="40"/>
      <c r="VHF59" s="40"/>
      <c r="VHG59" s="40"/>
      <c r="VHH59" s="40"/>
      <c r="VHI59" s="40"/>
      <c r="VHJ59" s="40"/>
      <c r="VHK59" s="40"/>
      <c r="VHL59" s="40"/>
      <c r="VHM59" s="40"/>
      <c r="VHN59" s="40"/>
      <c r="VHO59" s="40"/>
      <c r="VHP59" s="40"/>
      <c r="VHQ59" s="40"/>
      <c r="VHR59" s="40"/>
      <c r="VHS59" s="40"/>
      <c r="VHT59" s="40"/>
      <c r="VHU59" s="40"/>
      <c r="VHV59" s="40"/>
      <c r="VHW59" s="40"/>
      <c r="VHX59" s="40"/>
      <c r="VHY59" s="40"/>
      <c r="VHZ59" s="40"/>
      <c r="VIA59" s="40"/>
      <c r="VIB59" s="40"/>
      <c r="VIC59" s="40"/>
      <c r="VID59" s="40"/>
      <c r="VIE59" s="40"/>
      <c r="VIF59" s="40"/>
      <c r="VIG59" s="40"/>
      <c r="VIH59" s="40"/>
      <c r="VII59" s="40"/>
      <c r="VIJ59" s="40"/>
      <c r="VIK59" s="40"/>
      <c r="VIL59" s="40"/>
      <c r="VIM59" s="40"/>
      <c r="VIN59" s="40"/>
      <c r="VIO59" s="40"/>
      <c r="VIP59" s="40"/>
      <c r="VIQ59" s="40"/>
      <c r="VIR59" s="40"/>
      <c r="VIS59" s="40"/>
      <c r="VIT59" s="40"/>
      <c r="VIU59" s="40"/>
      <c r="VIV59" s="40"/>
      <c r="VIW59" s="40"/>
      <c r="VIX59" s="40"/>
      <c r="VIY59" s="40"/>
      <c r="VIZ59" s="40"/>
      <c r="VJA59" s="40"/>
      <c r="VJB59" s="40"/>
      <c r="VJC59" s="40"/>
      <c r="VJD59" s="40"/>
      <c r="VJE59" s="40"/>
      <c r="VJF59" s="40"/>
      <c r="VJG59" s="40"/>
      <c r="VJH59" s="40"/>
      <c r="VJI59" s="40"/>
      <c r="VJJ59" s="40"/>
      <c r="VJK59" s="40"/>
      <c r="VJL59" s="40"/>
      <c r="VJM59" s="40"/>
      <c r="VJN59" s="40"/>
      <c r="VJO59" s="40"/>
      <c r="VJP59" s="40"/>
      <c r="VJQ59" s="40"/>
      <c r="VJR59" s="40"/>
      <c r="VJS59" s="40"/>
      <c r="VJT59" s="40"/>
      <c r="VJU59" s="40"/>
      <c r="VJV59" s="40"/>
      <c r="VJW59" s="40"/>
      <c r="VJX59" s="40"/>
      <c r="VJY59" s="40"/>
      <c r="VJZ59" s="40"/>
      <c r="VKA59" s="40"/>
      <c r="VKB59" s="40"/>
      <c r="VKC59" s="40"/>
      <c r="VKD59" s="40"/>
      <c r="VKE59" s="40"/>
      <c r="VKF59" s="40"/>
      <c r="VKG59" s="40"/>
      <c r="VKH59" s="40"/>
      <c r="VKI59" s="40"/>
      <c r="VKJ59" s="40"/>
      <c r="VKK59" s="40"/>
      <c r="VKL59" s="40"/>
      <c r="VKM59" s="40"/>
      <c r="VKN59" s="40"/>
      <c r="VKO59" s="40"/>
      <c r="VKP59" s="40"/>
      <c r="VKQ59" s="40"/>
      <c r="VKR59" s="40"/>
      <c r="VKS59" s="40"/>
      <c r="VKT59" s="40"/>
      <c r="VKU59" s="40"/>
      <c r="VKV59" s="40"/>
      <c r="VKW59" s="40"/>
      <c r="VKX59" s="40"/>
      <c r="VKY59" s="40"/>
      <c r="VKZ59" s="40"/>
      <c r="VLA59" s="40"/>
      <c r="VLB59" s="40"/>
      <c r="VLC59" s="40"/>
      <c r="VLD59" s="40"/>
      <c r="VLE59" s="40"/>
      <c r="VLF59" s="40"/>
      <c r="VLG59" s="40"/>
      <c r="VLH59" s="40"/>
      <c r="VLI59" s="40"/>
      <c r="VLJ59" s="40"/>
      <c r="VLK59" s="40"/>
      <c r="VLL59" s="40"/>
      <c r="VLM59" s="40"/>
      <c r="VLN59" s="40"/>
      <c r="VLO59" s="40"/>
      <c r="VLP59" s="40"/>
      <c r="VLQ59" s="40"/>
      <c r="VLR59" s="40"/>
      <c r="VLS59" s="40"/>
      <c r="VLT59" s="40"/>
      <c r="VLU59" s="40"/>
      <c r="VLV59" s="40"/>
      <c r="VLW59" s="40"/>
      <c r="VLX59" s="40"/>
      <c r="VLY59" s="40"/>
      <c r="VLZ59" s="40"/>
      <c r="VMA59" s="40"/>
      <c r="VMB59" s="40"/>
      <c r="VMC59" s="40"/>
      <c r="VMD59" s="40"/>
      <c r="VME59" s="40"/>
      <c r="VMF59" s="40"/>
      <c r="VMG59" s="40"/>
      <c r="VMH59" s="40"/>
      <c r="VMI59" s="40"/>
      <c r="VMJ59" s="40"/>
      <c r="VMK59" s="40"/>
      <c r="VML59" s="40"/>
      <c r="VMM59" s="40"/>
      <c r="VMN59" s="40"/>
      <c r="VMO59" s="40"/>
      <c r="VMP59" s="40"/>
      <c r="VMQ59" s="40"/>
      <c r="VMR59" s="40"/>
      <c r="VMS59" s="40"/>
      <c r="VMT59" s="40"/>
      <c r="VMU59" s="40"/>
      <c r="VMV59" s="40"/>
      <c r="VMW59" s="40"/>
      <c r="VMX59" s="40"/>
      <c r="VMY59" s="40"/>
      <c r="VMZ59" s="40"/>
      <c r="VNA59" s="40"/>
      <c r="VNB59" s="40"/>
      <c r="VNC59" s="40"/>
      <c r="VND59" s="40"/>
      <c r="VNE59" s="40"/>
      <c r="VNF59" s="40"/>
      <c r="VNG59" s="40"/>
      <c r="VNH59" s="40"/>
      <c r="VNI59" s="40"/>
      <c r="VNJ59" s="40"/>
      <c r="VNK59" s="40"/>
      <c r="VNL59" s="40"/>
      <c r="VNM59" s="40"/>
      <c r="VNN59" s="40"/>
      <c r="VNO59" s="40"/>
      <c r="VNP59" s="40"/>
      <c r="VNQ59" s="40"/>
      <c r="VNR59" s="40"/>
      <c r="VNS59" s="40"/>
      <c r="VNT59" s="40"/>
      <c r="VNU59" s="40"/>
      <c r="VNV59" s="40"/>
      <c r="VNW59" s="40"/>
      <c r="VNX59" s="40"/>
      <c r="VNY59" s="40"/>
      <c r="VNZ59" s="40"/>
      <c r="VOA59" s="40"/>
      <c r="VOB59" s="40"/>
      <c r="VOC59" s="40"/>
      <c r="VOD59" s="40"/>
      <c r="VOE59" s="40"/>
      <c r="VOF59" s="40"/>
      <c r="VOG59" s="40"/>
      <c r="VOH59" s="40"/>
      <c r="VOI59" s="40"/>
      <c r="VOJ59" s="40"/>
      <c r="VOK59" s="40"/>
      <c r="VOL59" s="40"/>
      <c r="VOM59" s="40"/>
      <c r="VON59" s="40"/>
      <c r="VOO59" s="40"/>
      <c r="VOP59" s="40"/>
      <c r="VOQ59" s="40"/>
      <c r="VOR59" s="40"/>
      <c r="VOS59" s="40"/>
      <c r="VOT59" s="40"/>
      <c r="VOU59" s="40"/>
      <c r="VOV59" s="40"/>
      <c r="VOW59" s="40"/>
      <c r="VOX59" s="40"/>
      <c r="VOY59" s="40"/>
      <c r="VOZ59" s="40"/>
      <c r="VPA59" s="40"/>
      <c r="VPB59" s="40"/>
      <c r="VPC59" s="40"/>
      <c r="VPD59" s="40"/>
      <c r="VPE59" s="40"/>
      <c r="VPF59" s="40"/>
      <c r="VPG59" s="40"/>
      <c r="VPH59" s="40"/>
      <c r="VPI59" s="40"/>
      <c r="VPJ59" s="40"/>
      <c r="VPK59" s="40"/>
      <c r="VPL59" s="40"/>
      <c r="VPM59" s="40"/>
      <c r="VPN59" s="40"/>
      <c r="VPO59" s="40"/>
      <c r="VPP59" s="40"/>
      <c r="VPQ59" s="40"/>
      <c r="VPR59" s="40"/>
      <c r="VPS59" s="40"/>
      <c r="VPT59" s="40"/>
      <c r="VPU59" s="40"/>
      <c r="VPV59" s="40"/>
      <c r="VPW59" s="40"/>
      <c r="VPX59" s="40"/>
      <c r="VPY59" s="40"/>
      <c r="VPZ59" s="40"/>
      <c r="VQA59" s="40"/>
      <c r="VQB59" s="40"/>
      <c r="VQC59" s="40"/>
      <c r="VQD59" s="40"/>
      <c r="VQE59" s="40"/>
      <c r="VQF59" s="40"/>
      <c r="VQG59" s="40"/>
      <c r="VQH59" s="40"/>
      <c r="VQI59" s="40"/>
      <c r="VQJ59" s="40"/>
      <c r="VQK59" s="40"/>
      <c r="VQL59" s="40"/>
      <c r="VQM59" s="40"/>
      <c r="VQN59" s="40"/>
      <c r="VQO59" s="40"/>
      <c r="VQP59" s="40"/>
      <c r="VQQ59" s="40"/>
      <c r="VQR59" s="40"/>
      <c r="VQS59" s="40"/>
      <c r="VQT59" s="40"/>
      <c r="VQU59" s="40"/>
      <c r="VQV59" s="40"/>
      <c r="VQW59" s="40"/>
      <c r="VQX59" s="40"/>
      <c r="VQY59" s="40"/>
      <c r="VQZ59" s="40"/>
      <c r="VRA59" s="40"/>
      <c r="VRB59" s="40"/>
      <c r="VRC59" s="40"/>
      <c r="VRD59" s="40"/>
      <c r="VRE59" s="40"/>
      <c r="VRF59" s="40"/>
      <c r="VRG59" s="40"/>
      <c r="VRH59" s="40"/>
      <c r="VRI59" s="40"/>
      <c r="VRJ59" s="40"/>
      <c r="VRK59" s="40"/>
      <c r="VRL59" s="40"/>
      <c r="VRM59" s="40"/>
      <c r="VRN59" s="40"/>
      <c r="VRO59" s="40"/>
      <c r="VRP59" s="40"/>
      <c r="VRQ59" s="40"/>
      <c r="VRR59" s="40"/>
      <c r="VRS59" s="40"/>
      <c r="VRT59" s="40"/>
      <c r="VRU59" s="40"/>
      <c r="VRV59" s="40"/>
      <c r="VRW59" s="40"/>
      <c r="VRX59" s="40"/>
      <c r="VRY59" s="40"/>
      <c r="VRZ59" s="40"/>
      <c r="VSA59" s="40"/>
      <c r="VSB59" s="40"/>
      <c r="VSC59" s="40"/>
      <c r="VSD59" s="40"/>
      <c r="VSE59" s="40"/>
      <c r="VSF59" s="40"/>
      <c r="VSG59" s="40"/>
      <c r="VSH59" s="40"/>
      <c r="VSI59" s="40"/>
      <c r="VSJ59" s="40"/>
      <c r="VSK59" s="40"/>
      <c r="VSL59" s="40"/>
      <c r="VSM59" s="40"/>
      <c r="VSN59" s="40"/>
      <c r="VSO59" s="40"/>
      <c r="VSP59" s="40"/>
      <c r="VSQ59" s="40"/>
      <c r="VSR59" s="40"/>
      <c r="VSS59" s="40"/>
      <c r="VST59" s="40"/>
      <c r="VSU59" s="40"/>
      <c r="VSV59" s="40"/>
      <c r="VSW59" s="40"/>
      <c r="VSX59" s="40"/>
      <c r="VSY59" s="40"/>
      <c r="VSZ59" s="40"/>
      <c r="VTA59" s="40"/>
      <c r="VTB59" s="40"/>
      <c r="VTC59" s="40"/>
      <c r="VTD59" s="40"/>
      <c r="VTE59" s="40"/>
      <c r="VTF59" s="40"/>
      <c r="VTG59" s="40"/>
      <c r="VTH59" s="40"/>
      <c r="VTI59" s="40"/>
      <c r="VTJ59" s="40"/>
      <c r="VTK59" s="40"/>
      <c r="VTL59" s="40"/>
      <c r="VTM59" s="40"/>
      <c r="VTN59" s="40"/>
      <c r="VTO59" s="40"/>
      <c r="VTP59" s="40"/>
      <c r="VTQ59" s="40"/>
      <c r="VTR59" s="40"/>
      <c r="VTS59" s="40"/>
      <c r="VTT59" s="40"/>
      <c r="VTU59" s="40"/>
      <c r="VTV59" s="40"/>
      <c r="VTW59" s="40"/>
      <c r="VTX59" s="40"/>
      <c r="VTY59" s="40"/>
      <c r="VTZ59" s="40"/>
      <c r="VUA59" s="40"/>
      <c r="VUB59" s="40"/>
      <c r="VUC59" s="40"/>
      <c r="VUD59" s="40"/>
      <c r="VUE59" s="40"/>
      <c r="VUF59" s="40"/>
      <c r="VUG59" s="40"/>
      <c r="VUH59" s="40"/>
      <c r="VUI59" s="40"/>
      <c r="VUJ59" s="40"/>
      <c r="VUK59" s="40"/>
      <c r="VUL59" s="40"/>
      <c r="VUM59" s="40"/>
      <c r="VUN59" s="40"/>
      <c r="VUO59" s="40"/>
      <c r="VUP59" s="40"/>
      <c r="VUQ59" s="40"/>
      <c r="VUR59" s="40"/>
      <c r="VUS59" s="40"/>
      <c r="VUT59" s="40"/>
      <c r="VUU59" s="40"/>
      <c r="VUV59" s="40"/>
      <c r="VUW59" s="40"/>
      <c r="VUX59" s="40"/>
      <c r="VUY59" s="40"/>
      <c r="VUZ59" s="40"/>
      <c r="VVA59" s="40"/>
      <c r="VVB59" s="40"/>
      <c r="VVC59" s="40"/>
      <c r="VVD59" s="40"/>
      <c r="VVE59" s="40"/>
      <c r="VVF59" s="40"/>
      <c r="VVG59" s="40"/>
      <c r="VVH59" s="40"/>
      <c r="VVI59" s="40"/>
      <c r="VVJ59" s="40"/>
      <c r="VVK59" s="40"/>
      <c r="VVL59" s="40"/>
      <c r="VVM59" s="40"/>
      <c r="VVN59" s="40"/>
      <c r="VVO59" s="40"/>
      <c r="VVP59" s="40"/>
      <c r="VVQ59" s="40"/>
      <c r="VVR59" s="40"/>
      <c r="VVS59" s="40"/>
      <c r="VVT59" s="40"/>
      <c r="VVU59" s="40"/>
      <c r="VVV59" s="40"/>
      <c r="VVW59" s="40"/>
      <c r="VVX59" s="40"/>
      <c r="VVY59" s="40"/>
      <c r="VVZ59" s="40"/>
      <c r="VWA59" s="40"/>
      <c r="VWB59" s="40"/>
      <c r="VWC59" s="40"/>
      <c r="VWD59" s="40"/>
      <c r="VWE59" s="40"/>
      <c r="VWF59" s="40"/>
      <c r="VWG59" s="40"/>
      <c r="VWH59" s="40"/>
      <c r="VWI59" s="40"/>
      <c r="VWJ59" s="40"/>
      <c r="VWK59" s="40"/>
      <c r="VWL59" s="40"/>
      <c r="VWM59" s="40"/>
      <c r="VWN59" s="40"/>
      <c r="VWO59" s="40"/>
      <c r="VWP59" s="40"/>
      <c r="VWQ59" s="40"/>
      <c r="VWR59" s="40"/>
      <c r="VWS59" s="40"/>
      <c r="VWT59" s="40"/>
      <c r="VWU59" s="40"/>
      <c r="VWV59" s="40"/>
      <c r="VWW59" s="40"/>
      <c r="VWX59" s="40"/>
      <c r="VWY59" s="40"/>
      <c r="VWZ59" s="40"/>
      <c r="VXA59" s="40"/>
      <c r="VXB59" s="40"/>
      <c r="VXC59" s="40"/>
      <c r="VXD59" s="40"/>
      <c r="VXE59" s="40"/>
      <c r="VXF59" s="40"/>
      <c r="VXG59" s="40"/>
      <c r="VXH59" s="40"/>
      <c r="VXI59" s="40"/>
      <c r="VXJ59" s="40"/>
      <c r="VXK59" s="40"/>
      <c r="VXL59" s="40"/>
      <c r="VXM59" s="40"/>
      <c r="VXN59" s="40"/>
      <c r="VXO59" s="40"/>
      <c r="VXP59" s="40"/>
      <c r="VXQ59" s="40"/>
      <c r="VXR59" s="40"/>
      <c r="VXS59" s="40"/>
      <c r="VXT59" s="40"/>
      <c r="VXU59" s="40"/>
      <c r="VXV59" s="40"/>
      <c r="VXW59" s="40"/>
      <c r="VXX59" s="40"/>
      <c r="VXY59" s="40"/>
      <c r="VXZ59" s="40"/>
      <c r="VYA59" s="40"/>
      <c r="VYB59" s="40"/>
      <c r="VYC59" s="40"/>
      <c r="VYD59" s="40"/>
      <c r="VYE59" s="40"/>
      <c r="VYF59" s="40"/>
      <c r="VYG59" s="40"/>
      <c r="VYH59" s="40"/>
      <c r="VYI59" s="40"/>
      <c r="VYJ59" s="40"/>
      <c r="VYK59" s="40"/>
      <c r="VYL59" s="40"/>
      <c r="VYM59" s="40"/>
      <c r="VYN59" s="40"/>
      <c r="VYO59" s="40"/>
      <c r="VYP59" s="40"/>
      <c r="VYQ59" s="40"/>
      <c r="VYR59" s="40"/>
      <c r="VYS59" s="40"/>
      <c r="VYT59" s="40"/>
      <c r="VYU59" s="40"/>
      <c r="VYV59" s="40"/>
      <c r="VYW59" s="40"/>
      <c r="VYX59" s="40"/>
      <c r="VYY59" s="40"/>
      <c r="VYZ59" s="40"/>
      <c r="VZA59" s="40"/>
      <c r="VZB59" s="40"/>
      <c r="VZC59" s="40"/>
      <c r="VZD59" s="40"/>
      <c r="VZE59" s="40"/>
      <c r="VZF59" s="40"/>
      <c r="VZG59" s="40"/>
      <c r="VZH59" s="40"/>
      <c r="VZI59" s="40"/>
      <c r="VZJ59" s="40"/>
      <c r="VZK59" s="40"/>
      <c r="VZL59" s="40"/>
      <c r="VZM59" s="40"/>
      <c r="VZN59" s="40"/>
      <c r="VZO59" s="40"/>
      <c r="VZP59" s="40"/>
      <c r="VZQ59" s="40"/>
      <c r="VZR59" s="40"/>
      <c r="VZS59" s="40"/>
      <c r="VZT59" s="40"/>
      <c r="VZU59" s="40"/>
      <c r="VZV59" s="40"/>
      <c r="VZW59" s="40"/>
      <c r="VZX59" s="40"/>
      <c r="VZY59" s="40"/>
      <c r="VZZ59" s="40"/>
      <c r="WAA59" s="40"/>
      <c r="WAB59" s="40"/>
      <c r="WAC59" s="40"/>
      <c r="WAD59" s="40"/>
      <c r="WAE59" s="40"/>
      <c r="WAF59" s="40"/>
      <c r="WAG59" s="40"/>
      <c r="WAH59" s="40"/>
      <c r="WAI59" s="40"/>
      <c r="WAJ59" s="40"/>
      <c r="WAK59" s="40"/>
      <c r="WAL59" s="40"/>
      <c r="WAM59" s="40"/>
      <c r="WAN59" s="40"/>
      <c r="WAO59" s="40"/>
      <c r="WAP59" s="40"/>
      <c r="WAQ59" s="40"/>
      <c r="WAR59" s="40"/>
      <c r="WAS59" s="40"/>
      <c r="WAT59" s="40"/>
      <c r="WAU59" s="40"/>
      <c r="WAV59" s="40"/>
      <c r="WAW59" s="40"/>
      <c r="WAX59" s="40"/>
      <c r="WAY59" s="40"/>
      <c r="WAZ59" s="40"/>
      <c r="WBA59" s="40"/>
      <c r="WBB59" s="40"/>
      <c r="WBC59" s="40"/>
      <c r="WBD59" s="40"/>
      <c r="WBE59" s="40"/>
      <c r="WBF59" s="40"/>
      <c r="WBG59" s="40"/>
      <c r="WBH59" s="40"/>
      <c r="WBI59" s="40"/>
      <c r="WBJ59" s="40"/>
      <c r="WBK59" s="40"/>
      <c r="WBL59" s="40"/>
      <c r="WBM59" s="40"/>
      <c r="WBN59" s="40"/>
      <c r="WBO59" s="40"/>
      <c r="WBP59" s="40"/>
      <c r="WBQ59" s="40"/>
      <c r="WBR59" s="40"/>
      <c r="WBS59" s="40"/>
      <c r="WBT59" s="40"/>
      <c r="WBU59" s="40"/>
      <c r="WBV59" s="40"/>
      <c r="WBW59" s="40"/>
      <c r="WBX59" s="40"/>
      <c r="WBY59" s="40"/>
      <c r="WBZ59" s="40"/>
      <c r="WCA59" s="40"/>
      <c r="WCB59" s="40"/>
      <c r="WCC59" s="40"/>
      <c r="WCD59" s="40"/>
      <c r="WCE59" s="40"/>
      <c r="WCF59" s="40"/>
      <c r="WCG59" s="40"/>
      <c r="WCH59" s="40"/>
      <c r="WCI59" s="40"/>
      <c r="WCJ59" s="40"/>
      <c r="WCK59" s="40"/>
      <c r="WCL59" s="40"/>
      <c r="WCM59" s="40"/>
      <c r="WCN59" s="40"/>
      <c r="WCO59" s="40"/>
      <c r="WCP59" s="40"/>
      <c r="WCQ59" s="40"/>
      <c r="WCR59" s="40"/>
      <c r="WCS59" s="40"/>
      <c r="WCT59" s="40"/>
      <c r="WCU59" s="40"/>
      <c r="WCV59" s="40"/>
      <c r="WCW59" s="40"/>
      <c r="WCX59" s="40"/>
      <c r="WCY59" s="40"/>
      <c r="WCZ59" s="40"/>
      <c r="WDA59" s="40"/>
      <c r="WDB59" s="40"/>
      <c r="WDC59" s="40"/>
      <c r="WDD59" s="40"/>
      <c r="WDE59" s="40"/>
      <c r="WDF59" s="40"/>
      <c r="WDG59" s="40"/>
      <c r="WDH59" s="40"/>
      <c r="WDI59" s="40"/>
      <c r="WDJ59" s="40"/>
      <c r="WDK59" s="40"/>
      <c r="WDL59" s="40"/>
      <c r="WDM59" s="40"/>
      <c r="WDN59" s="40"/>
      <c r="WDO59" s="40"/>
      <c r="WDP59" s="40"/>
      <c r="WDQ59" s="40"/>
      <c r="WDR59" s="40"/>
      <c r="WDS59" s="40"/>
      <c r="WDT59" s="40"/>
      <c r="WDU59" s="40"/>
      <c r="WDV59" s="40"/>
      <c r="WDW59" s="40"/>
      <c r="WDX59" s="40"/>
      <c r="WDY59" s="40"/>
      <c r="WDZ59" s="40"/>
      <c r="WEA59" s="40"/>
      <c r="WEB59" s="40"/>
      <c r="WEC59" s="40"/>
      <c r="WED59" s="40"/>
      <c r="WEE59" s="40"/>
      <c r="WEF59" s="40"/>
      <c r="WEG59" s="40"/>
      <c r="WEH59" s="40"/>
      <c r="WEI59" s="40"/>
      <c r="WEJ59" s="40"/>
      <c r="WEK59" s="40"/>
      <c r="WEL59" s="40"/>
      <c r="WEM59" s="40"/>
      <c r="WEN59" s="40"/>
      <c r="WEO59" s="40"/>
      <c r="WEP59" s="40"/>
      <c r="WEQ59" s="40"/>
      <c r="WER59" s="40"/>
      <c r="WES59" s="40"/>
      <c r="WET59" s="40"/>
      <c r="WEU59" s="40"/>
      <c r="WEV59" s="40"/>
      <c r="WEW59" s="40"/>
      <c r="WEX59" s="40"/>
      <c r="WEY59" s="40"/>
      <c r="WEZ59" s="40"/>
      <c r="WFA59" s="40"/>
      <c r="WFB59" s="40"/>
      <c r="WFC59" s="40"/>
      <c r="WFD59" s="40"/>
      <c r="WFE59" s="40"/>
      <c r="WFF59" s="40"/>
      <c r="WFG59" s="40"/>
      <c r="WFH59" s="40"/>
      <c r="WFI59" s="40"/>
      <c r="WFJ59" s="40"/>
      <c r="WFK59" s="40"/>
      <c r="WFL59" s="40"/>
      <c r="WFM59" s="40"/>
      <c r="WFN59" s="40"/>
      <c r="WFO59" s="40"/>
      <c r="WFP59" s="40"/>
      <c r="WFQ59" s="40"/>
      <c r="WFR59" s="40"/>
      <c r="WFS59" s="40"/>
      <c r="WFT59" s="40"/>
      <c r="WFU59" s="40"/>
      <c r="WFV59" s="40"/>
      <c r="WFW59" s="40"/>
      <c r="WFX59" s="40"/>
      <c r="WFY59" s="40"/>
      <c r="WFZ59" s="40"/>
      <c r="WGA59" s="40"/>
      <c r="WGB59" s="40"/>
      <c r="WGC59" s="40"/>
      <c r="WGD59" s="40"/>
      <c r="WGE59" s="40"/>
      <c r="WGF59" s="40"/>
      <c r="WGG59" s="40"/>
      <c r="WGH59" s="40"/>
      <c r="WGI59" s="40"/>
      <c r="WGJ59" s="40"/>
      <c r="WGK59" s="40"/>
      <c r="WGL59" s="40"/>
      <c r="WGM59" s="40"/>
      <c r="WGN59" s="40"/>
      <c r="WGO59" s="40"/>
      <c r="WGP59" s="40"/>
      <c r="WGQ59" s="40"/>
      <c r="WGR59" s="40"/>
      <c r="WGS59" s="40"/>
      <c r="WGT59" s="40"/>
      <c r="WGU59" s="40"/>
      <c r="WGV59" s="40"/>
      <c r="WGW59" s="40"/>
      <c r="WGX59" s="40"/>
      <c r="WGY59" s="40"/>
      <c r="WGZ59" s="40"/>
      <c r="WHA59" s="40"/>
      <c r="WHB59" s="40"/>
      <c r="WHC59" s="40"/>
      <c r="WHD59" s="40"/>
      <c r="WHE59" s="40"/>
      <c r="WHF59" s="40"/>
      <c r="WHG59" s="40"/>
      <c r="WHH59" s="40"/>
      <c r="WHI59" s="40"/>
      <c r="WHJ59" s="40"/>
      <c r="WHK59" s="40"/>
      <c r="WHL59" s="40"/>
      <c r="WHM59" s="40"/>
      <c r="WHN59" s="40"/>
      <c r="WHO59" s="40"/>
      <c r="WHP59" s="40"/>
      <c r="WHQ59" s="40"/>
      <c r="WHR59" s="40"/>
      <c r="WHS59" s="40"/>
      <c r="WHT59" s="40"/>
      <c r="WHU59" s="40"/>
      <c r="WHV59" s="40"/>
      <c r="WHW59" s="40"/>
      <c r="WHX59" s="40"/>
      <c r="WHY59" s="40"/>
      <c r="WHZ59" s="40"/>
      <c r="WIA59" s="40"/>
      <c r="WIB59" s="40"/>
      <c r="WIC59" s="40"/>
      <c r="WID59" s="40"/>
      <c r="WIE59" s="40"/>
      <c r="WIF59" s="40"/>
      <c r="WIG59" s="40"/>
      <c r="WIH59" s="40"/>
      <c r="WII59" s="40"/>
      <c r="WIJ59" s="40"/>
      <c r="WIK59" s="40"/>
      <c r="WIL59" s="40"/>
      <c r="WIM59" s="40"/>
      <c r="WIN59" s="40"/>
      <c r="WIO59" s="40"/>
      <c r="WIP59" s="40"/>
      <c r="WIQ59" s="40"/>
      <c r="WIR59" s="40"/>
      <c r="WIS59" s="40"/>
      <c r="WIT59" s="40"/>
      <c r="WIU59" s="40"/>
      <c r="WIV59" s="40"/>
      <c r="WIW59" s="40"/>
      <c r="WIX59" s="40"/>
      <c r="WIY59" s="40"/>
      <c r="WIZ59" s="40"/>
      <c r="WJA59" s="40"/>
      <c r="WJB59" s="40"/>
      <c r="WJC59" s="40"/>
      <c r="WJD59" s="40"/>
      <c r="WJE59" s="40"/>
      <c r="WJF59" s="40"/>
      <c r="WJG59" s="40"/>
      <c r="WJH59" s="40"/>
      <c r="WJI59" s="40"/>
      <c r="WJJ59" s="40"/>
      <c r="WJK59" s="40"/>
      <c r="WJL59" s="40"/>
      <c r="WJM59" s="40"/>
      <c r="WJN59" s="40"/>
      <c r="WJO59" s="40"/>
      <c r="WJP59" s="40"/>
      <c r="WJQ59" s="40"/>
      <c r="WJR59" s="40"/>
      <c r="WJS59" s="40"/>
      <c r="WJT59" s="40"/>
      <c r="WJU59" s="40"/>
      <c r="WJV59" s="40"/>
      <c r="WJW59" s="40"/>
      <c r="WJX59" s="40"/>
      <c r="WJY59" s="40"/>
      <c r="WJZ59" s="40"/>
      <c r="WKA59" s="40"/>
      <c r="WKB59" s="40"/>
      <c r="WKC59" s="40"/>
      <c r="WKD59" s="40"/>
      <c r="WKE59" s="40"/>
      <c r="WKF59" s="40"/>
      <c r="WKG59" s="40"/>
      <c r="WKH59" s="40"/>
      <c r="WKI59" s="40"/>
      <c r="WKJ59" s="40"/>
      <c r="WKK59" s="40"/>
      <c r="WKL59" s="40"/>
      <c r="WKM59" s="40"/>
      <c r="WKN59" s="40"/>
      <c r="WKO59" s="40"/>
      <c r="WKP59" s="40"/>
      <c r="WKQ59" s="40"/>
      <c r="WKR59" s="40"/>
      <c r="WKS59" s="40"/>
      <c r="WKT59" s="40"/>
      <c r="WKU59" s="40"/>
      <c r="WKV59" s="40"/>
      <c r="WKW59" s="40"/>
      <c r="WKX59" s="40"/>
      <c r="WKY59" s="40"/>
      <c r="WKZ59" s="40"/>
      <c r="WLA59" s="40"/>
      <c r="WLB59" s="40"/>
      <c r="WLC59" s="40"/>
      <c r="WLD59" s="40"/>
      <c r="WLE59" s="40"/>
      <c r="WLF59" s="40"/>
      <c r="WLG59" s="40"/>
      <c r="WLH59" s="40"/>
      <c r="WLI59" s="40"/>
      <c r="WLJ59" s="40"/>
      <c r="WLK59" s="40"/>
      <c r="WLL59" s="40"/>
      <c r="WLM59" s="40"/>
      <c r="WLN59" s="40"/>
      <c r="WLO59" s="40"/>
      <c r="WLP59" s="40"/>
      <c r="WLQ59" s="40"/>
      <c r="WLR59" s="40"/>
      <c r="WLS59" s="40"/>
      <c r="WLT59" s="40"/>
      <c r="WLU59" s="40"/>
      <c r="WLV59" s="40"/>
      <c r="WLW59" s="40"/>
      <c r="WLX59" s="40"/>
      <c r="WLY59" s="40"/>
      <c r="WLZ59" s="40"/>
      <c r="WMA59" s="40"/>
      <c r="WMB59" s="40"/>
      <c r="WMC59" s="40"/>
      <c r="WMD59" s="40"/>
      <c r="WME59" s="40"/>
      <c r="WMF59" s="40"/>
      <c r="WMG59" s="40"/>
      <c r="WMH59" s="40"/>
      <c r="WMI59" s="40"/>
      <c r="WMJ59" s="40"/>
      <c r="WMK59" s="40"/>
      <c r="WML59" s="40"/>
      <c r="WMM59" s="40"/>
      <c r="WMN59" s="40"/>
      <c r="WMO59" s="40"/>
      <c r="WMP59" s="40"/>
      <c r="WMQ59" s="40"/>
      <c r="WMR59" s="40"/>
      <c r="WMS59" s="40"/>
      <c r="WMT59" s="40"/>
      <c r="WMU59" s="40"/>
      <c r="WMV59" s="40"/>
      <c r="WMW59" s="40"/>
      <c r="WMX59" s="40"/>
      <c r="WMY59" s="40"/>
      <c r="WMZ59" s="40"/>
      <c r="WNA59" s="40"/>
      <c r="WNB59" s="40"/>
      <c r="WNC59" s="40"/>
      <c r="WND59" s="40"/>
      <c r="WNE59" s="40"/>
      <c r="WNF59" s="40"/>
      <c r="WNG59" s="40"/>
      <c r="WNH59" s="40"/>
      <c r="WNI59" s="40"/>
      <c r="WNJ59" s="40"/>
      <c r="WNK59" s="40"/>
      <c r="WNL59" s="40"/>
      <c r="WNM59" s="40"/>
      <c r="WNN59" s="40"/>
      <c r="WNO59" s="40"/>
      <c r="WNP59" s="40"/>
      <c r="WNQ59" s="40"/>
      <c r="WNR59" s="40"/>
      <c r="WNS59" s="40"/>
      <c r="WNT59" s="40"/>
      <c r="WNU59" s="40"/>
      <c r="WNV59" s="40"/>
      <c r="WNW59" s="40"/>
      <c r="WNX59" s="40"/>
      <c r="WNY59" s="40"/>
      <c r="WNZ59" s="40"/>
      <c r="WOA59" s="40"/>
      <c r="WOB59" s="40"/>
      <c r="WOC59" s="40"/>
      <c r="WOD59" s="40"/>
      <c r="WOE59" s="40"/>
      <c r="WOF59" s="40"/>
      <c r="WOG59" s="40"/>
      <c r="WOH59" s="40"/>
      <c r="WOI59" s="40"/>
      <c r="WOJ59" s="40"/>
      <c r="WOK59" s="40"/>
      <c r="WOL59" s="40"/>
      <c r="WOM59" s="40"/>
      <c r="WON59" s="40"/>
      <c r="WOO59" s="40"/>
      <c r="WOP59" s="40"/>
      <c r="WOQ59" s="40"/>
      <c r="WOR59" s="40"/>
      <c r="WOS59" s="40"/>
      <c r="WOT59" s="40"/>
      <c r="WOU59" s="40"/>
      <c r="WOV59" s="40"/>
      <c r="WOW59" s="40"/>
      <c r="WOX59" s="40"/>
      <c r="WOY59" s="40"/>
      <c r="WOZ59" s="40"/>
      <c r="WPA59" s="40"/>
      <c r="WPB59" s="40"/>
      <c r="WPC59" s="40"/>
      <c r="WPD59" s="40"/>
      <c r="WPE59" s="40"/>
      <c r="WPF59" s="40"/>
      <c r="WPG59" s="40"/>
      <c r="WPH59" s="40"/>
      <c r="WPI59" s="40"/>
      <c r="WPJ59" s="40"/>
      <c r="WPK59" s="40"/>
      <c r="WPL59" s="40"/>
      <c r="WPM59" s="40"/>
      <c r="WPN59" s="40"/>
      <c r="WPO59" s="40"/>
      <c r="WPP59" s="40"/>
      <c r="WPQ59" s="40"/>
      <c r="WPR59" s="40"/>
      <c r="WPS59" s="40"/>
      <c r="WPT59" s="40"/>
      <c r="WPU59" s="40"/>
      <c r="WPV59" s="40"/>
      <c r="WPW59" s="40"/>
      <c r="WPX59" s="40"/>
      <c r="WPY59" s="40"/>
      <c r="WPZ59" s="40"/>
      <c r="WQA59" s="40"/>
      <c r="WQB59" s="40"/>
      <c r="WQC59" s="40"/>
      <c r="WQD59" s="40"/>
      <c r="WQE59" s="40"/>
      <c r="WQF59" s="40"/>
      <c r="WQG59" s="40"/>
      <c r="WQH59" s="40"/>
      <c r="WQI59" s="40"/>
      <c r="WQJ59" s="40"/>
      <c r="WQK59" s="40"/>
      <c r="WQL59" s="40"/>
      <c r="WQM59" s="40"/>
      <c r="WQN59" s="40"/>
      <c r="WQO59" s="40"/>
      <c r="WQP59" s="40"/>
      <c r="WQQ59" s="40"/>
      <c r="WQR59" s="40"/>
      <c r="WQS59" s="40"/>
      <c r="WQT59" s="40"/>
      <c r="WQU59" s="40"/>
      <c r="WQV59" s="40"/>
      <c r="WQW59" s="40"/>
      <c r="WQX59" s="40"/>
      <c r="WQY59" s="40"/>
      <c r="WQZ59" s="40"/>
      <c r="WRA59" s="40"/>
      <c r="WRB59" s="40"/>
      <c r="WRC59" s="40"/>
      <c r="WRD59" s="40"/>
      <c r="WRE59" s="40"/>
      <c r="WRF59" s="40"/>
      <c r="WRG59" s="40"/>
      <c r="WRH59" s="40"/>
      <c r="WRI59" s="40"/>
      <c r="WRJ59" s="40"/>
      <c r="WRK59" s="40"/>
      <c r="WRL59" s="40"/>
      <c r="WRM59" s="40"/>
      <c r="WRN59" s="40"/>
      <c r="WRO59" s="40"/>
      <c r="WRP59" s="40"/>
      <c r="WRQ59" s="40"/>
      <c r="WRR59" s="40"/>
      <c r="WRS59" s="40"/>
      <c r="WRT59" s="40"/>
      <c r="WRU59" s="40"/>
      <c r="WRV59" s="40"/>
      <c r="WRW59" s="40"/>
      <c r="WRX59" s="40"/>
      <c r="WRY59" s="40"/>
      <c r="WRZ59" s="40"/>
      <c r="WSA59" s="40"/>
      <c r="WSB59" s="40"/>
      <c r="WSC59" s="40"/>
      <c r="WSD59" s="40"/>
      <c r="WSE59" s="40"/>
      <c r="WSF59" s="40"/>
      <c r="WSG59" s="40"/>
      <c r="WSH59" s="40"/>
      <c r="WSI59" s="40"/>
      <c r="WSJ59" s="40"/>
      <c r="WSK59" s="40"/>
      <c r="WSL59" s="40"/>
      <c r="WSM59" s="40"/>
      <c r="WSN59" s="40"/>
      <c r="WSO59" s="40"/>
      <c r="WSP59" s="40"/>
      <c r="WSQ59" s="40"/>
      <c r="WSR59" s="40"/>
      <c r="WSS59" s="40"/>
      <c r="WST59" s="40"/>
      <c r="WSU59" s="40"/>
      <c r="WSV59" s="40"/>
      <c r="WSW59" s="40"/>
      <c r="WSX59" s="40"/>
      <c r="WSY59" s="40"/>
      <c r="WSZ59" s="40"/>
      <c r="WTA59" s="40"/>
      <c r="WTB59" s="40"/>
      <c r="WTC59" s="40"/>
      <c r="WTD59" s="40"/>
      <c r="WTE59" s="40"/>
      <c r="WTF59" s="40"/>
      <c r="WTG59" s="40"/>
      <c r="WTH59" s="40"/>
      <c r="WTI59" s="40"/>
      <c r="WTJ59" s="40"/>
      <c r="WTK59" s="40"/>
      <c r="WTL59" s="40"/>
      <c r="WTM59" s="40"/>
      <c r="WTN59" s="40"/>
      <c r="WTO59" s="40"/>
      <c r="WTP59" s="40"/>
      <c r="WTQ59" s="40"/>
      <c r="WTR59" s="40"/>
      <c r="WTS59" s="40"/>
      <c r="WTT59" s="40"/>
      <c r="WTU59" s="40"/>
      <c r="WTV59" s="40"/>
      <c r="WTW59" s="40"/>
      <c r="WTX59" s="40"/>
      <c r="WTY59" s="40"/>
      <c r="WTZ59" s="40"/>
      <c r="WUA59" s="40"/>
      <c r="WUB59" s="40"/>
      <c r="WUC59" s="40"/>
      <c r="WUD59" s="40"/>
      <c r="WUE59" s="40"/>
      <c r="WUF59" s="40"/>
      <c r="WUG59" s="40"/>
      <c r="WUH59" s="40"/>
      <c r="WUI59" s="40"/>
      <c r="WUJ59" s="40"/>
      <c r="WUK59" s="40"/>
      <c r="WUL59" s="40"/>
      <c r="WUM59" s="40"/>
      <c r="WUN59" s="40"/>
      <c r="WUO59" s="40"/>
      <c r="WUP59" s="40"/>
      <c r="WUQ59" s="40"/>
      <c r="WUR59" s="40"/>
      <c r="WUS59" s="40"/>
      <c r="WUT59" s="40"/>
      <c r="WUU59" s="40"/>
      <c r="WUV59" s="40"/>
      <c r="WUW59" s="40"/>
      <c r="WUX59" s="40"/>
      <c r="WUY59" s="40"/>
      <c r="WUZ59" s="40"/>
      <c r="WVA59" s="40"/>
      <c r="WVB59" s="40"/>
      <c r="WVC59" s="40"/>
      <c r="WVD59" s="40"/>
      <c r="WVE59" s="40"/>
      <c r="WVF59" s="40"/>
      <c r="WVG59" s="40"/>
      <c r="WVH59" s="40"/>
      <c r="WVI59" s="40"/>
      <c r="WVJ59" s="40"/>
      <c r="WVK59" s="40"/>
      <c r="WVL59" s="40"/>
      <c r="WVM59" s="40"/>
      <c r="WVN59" s="40"/>
      <c r="WVO59" s="40"/>
      <c r="WVP59" s="40"/>
      <c r="WVQ59" s="40"/>
      <c r="WVR59" s="40"/>
      <c r="WVS59" s="40"/>
      <c r="WVT59" s="40"/>
      <c r="WVU59" s="40"/>
      <c r="WVV59" s="40"/>
      <c r="WVW59" s="40"/>
      <c r="WVX59" s="40"/>
      <c r="WVY59" s="40"/>
      <c r="WVZ59" s="40"/>
      <c r="WWA59" s="40"/>
      <c r="WWB59" s="40"/>
      <c r="WWC59" s="40"/>
      <c r="WWD59" s="40"/>
      <c r="WWE59" s="40"/>
      <c r="WWF59" s="40"/>
      <c r="WWG59" s="40"/>
      <c r="WWH59" s="40"/>
      <c r="WWI59" s="40"/>
      <c r="WWJ59" s="40"/>
      <c r="WWK59" s="40"/>
      <c r="WWL59" s="40"/>
      <c r="WWM59" s="40"/>
      <c r="WWN59" s="40"/>
      <c r="WWO59" s="40"/>
      <c r="WWP59" s="40"/>
      <c r="WWQ59" s="40"/>
      <c r="WWR59" s="40"/>
      <c r="WWS59" s="40"/>
      <c r="WWT59" s="40"/>
      <c r="WWU59" s="40"/>
      <c r="WWV59" s="40"/>
      <c r="WWW59" s="40"/>
      <c r="WWX59" s="40"/>
      <c r="WWY59" s="40"/>
      <c r="WWZ59" s="40"/>
      <c r="WXA59" s="40"/>
      <c r="WXB59" s="40"/>
      <c r="WXC59" s="40"/>
      <c r="WXD59" s="40"/>
      <c r="WXE59" s="40"/>
      <c r="WXF59" s="40"/>
      <c r="WXG59" s="40"/>
      <c r="WXH59" s="40"/>
      <c r="WXI59" s="40"/>
      <c r="WXJ59" s="40"/>
      <c r="WXK59" s="40"/>
      <c r="WXL59" s="40"/>
      <c r="WXM59" s="40"/>
      <c r="WXN59" s="40"/>
      <c r="WXO59" s="40"/>
      <c r="WXP59" s="40"/>
      <c r="WXQ59" s="40"/>
      <c r="WXR59" s="40"/>
      <c r="WXS59" s="40"/>
      <c r="WXT59" s="40"/>
      <c r="WXU59" s="40"/>
      <c r="WXV59" s="40"/>
      <c r="WXW59" s="40"/>
      <c r="WXX59" s="40"/>
      <c r="WXY59" s="40"/>
      <c r="WXZ59" s="40"/>
      <c r="WYA59" s="40"/>
      <c r="WYB59" s="40"/>
      <c r="WYC59" s="40"/>
      <c r="WYD59" s="40"/>
      <c r="WYE59" s="40"/>
      <c r="WYF59" s="40"/>
      <c r="WYG59" s="40"/>
      <c r="WYH59" s="40"/>
      <c r="WYI59" s="40"/>
      <c r="WYJ59" s="40"/>
      <c r="WYK59" s="40"/>
      <c r="WYL59" s="40"/>
      <c r="WYM59" s="40"/>
      <c r="WYN59" s="40"/>
      <c r="WYO59" s="40"/>
      <c r="WYP59" s="40"/>
      <c r="WYQ59" s="40"/>
      <c r="WYR59" s="40"/>
      <c r="WYS59" s="40"/>
      <c r="WYT59" s="40"/>
      <c r="WYU59" s="40"/>
      <c r="WYV59" s="40"/>
      <c r="WYW59" s="40"/>
      <c r="WYX59" s="40"/>
      <c r="WYY59" s="40"/>
      <c r="WYZ59" s="40"/>
      <c r="WZA59" s="40"/>
      <c r="WZB59" s="40"/>
      <c r="WZC59" s="40"/>
      <c r="WZD59" s="40"/>
      <c r="WZE59" s="40"/>
      <c r="WZF59" s="40"/>
      <c r="WZG59" s="40"/>
      <c r="WZH59" s="40"/>
      <c r="WZI59" s="40"/>
      <c r="WZJ59" s="40"/>
      <c r="WZK59" s="40"/>
      <c r="WZL59" s="40"/>
      <c r="WZM59" s="40"/>
      <c r="WZN59" s="40"/>
      <c r="WZO59" s="40"/>
      <c r="WZP59" s="40"/>
      <c r="WZQ59" s="40"/>
      <c r="WZR59" s="40"/>
      <c r="WZS59" s="40"/>
      <c r="WZT59" s="40"/>
      <c r="WZU59" s="40"/>
      <c r="WZV59" s="40"/>
      <c r="WZW59" s="40"/>
      <c r="WZX59" s="40"/>
      <c r="WZY59" s="40"/>
      <c r="WZZ59" s="40"/>
      <c r="XAA59" s="40"/>
      <c r="XAB59" s="40"/>
      <c r="XAC59" s="40"/>
      <c r="XAD59" s="40"/>
      <c r="XAE59" s="40"/>
      <c r="XAF59" s="40"/>
      <c r="XAG59" s="40"/>
      <c r="XAH59" s="40"/>
      <c r="XAI59" s="40"/>
      <c r="XAJ59" s="40"/>
      <c r="XAK59" s="40"/>
      <c r="XAL59" s="40"/>
      <c r="XAM59" s="40"/>
      <c r="XAN59" s="40"/>
      <c r="XAO59" s="40"/>
      <c r="XAP59" s="40"/>
      <c r="XAQ59" s="40"/>
      <c r="XAR59" s="40"/>
      <c r="XAS59" s="40"/>
      <c r="XAT59" s="40"/>
      <c r="XAU59" s="40"/>
      <c r="XAV59" s="40"/>
      <c r="XAW59" s="40"/>
      <c r="XAX59" s="40"/>
      <c r="XAY59" s="40"/>
      <c r="XAZ59" s="40"/>
      <c r="XBA59" s="40"/>
      <c r="XBB59" s="40"/>
      <c r="XBC59" s="40"/>
      <c r="XBD59" s="40"/>
      <c r="XBE59" s="40"/>
      <c r="XBF59" s="40"/>
      <c r="XBG59" s="40"/>
      <c r="XBH59" s="40"/>
      <c r="XBI59" s="40"/>
      <c r="XBJ59" s="40"/>
      <c r="XBK59" s="40"/>
      <c r="XBL59" s="40"/>
      <c r="XBM59" s="40"/>
      <c r="XBN59" s="40"/>
      <c r="XBO59" s="40"/>
      <c r="XBP59" s="40"/>
      <c r="XBQ59" s="40"/>
      <c r="XBR59" s="40"/>
      <c r="XBS59" s="40"/>
      <c r="XBT59" s="40"/>
      <c r="XBU59" s="40"/>
      <c r="XBV59" s="40"/>
      <c r="XBW59" s="40"/>
      <c r="XBX59" s="40"/>
      <c r="XBY59" s="40"/>
      <c r="XBZ59" s="40"/>
      <c r="XCA59" s="40"/>
      <c r="XCB59" s="40"/>
      <c r="XCC59" s="40"/>
      <c r="XCD59" s="40"/>
      <c r="XCE59" s="40"/>
      <c r="XCF59" s="40"/>
      <c r="XCG59" s="40"/>
      <c r="XCH59" s="40"/>
      <c r="XCI59" s="40"/>
      <c r="XCJ59" s="40"/>
      <c r="XCK59" s="40"/>
      <c r="XCL59" s="40"/>
      <c r="XCM59" s="40"/>
      <c r="XCN59" s="40"/>
      <c r="XCO59" s="40"/>
      <c r="XCP59" s="40"/>
      <c r="XCQ59" s="40"/>
      <c r="XCR59" s="40"/>
      <c r="XCS59" s="40"/>
      <c r="XCT59" s="40"/>
      <c r="XCU59" s="40"/>
      <c r="XCV59" s="40"/>
      <c r="XCW59" s="40"/>
      <c r="XCX59" s="40"/>
      <c r="XCY59" s="40"/>
      <c r="XCZ59" s="40"/>
      <c r="XDA59" s="40"/>
      <c r="XDB59" s="40"/>
      <c r="XDC59" s="40"/>
      <c r="XDD59" s="40"/>
      <c r="XDE59" s="40"/>
      <c r="XDF59" s="40"/>
      <c r="XDG59" s="40"/>
      <c r="XDH59" s="40"/>
      <c r="XDI59" s="40"/>
      <c r="XDJ59" s="40"/>
      <c r="XDK59" s="40"/>
      <c r="XDL59" s="40"/>
      <c r="XDM59" s="40"/>
      <c r="XDN59" s="40"/>
      <c r="XDO59" s="40"/>
      <c r="XDP59" s="40"/>
      <c r="XDQ59" s="40"/>
      <c r="XDR59" s="40"/>
      <c r="XDS59" s="40"/>
      <c r="XDT59" s="40"/>
      <c r="XDU59" s="40"/>
      <c r="XDV59" s="40"/>
      <c r="XDW59" s="40"/>
      <c r="XDX59" s="40"/>
      <c r="XDY59" s="40"/>
      <c r="XDZ59" s="40"/>
      <c r="XEA59" s="40"/>
      <c r="XEB59" s="40"/>
      <c r="XEC59" s="40"/>
      <c r="XED59" s="40"/>
      <c r="XEE59" s="40"/>
      <c r="XEF59" s="40"/>
      <c r="XEG59" s="40"/>
      <c r="XEH59" s="40"/>
      <c r="XEI59" s="40"/>
      <c r="XEJ59" s="40"/>
      <c r="XEK59" s="40"/>
      <c r="XEL59" s="40"/>
      <c r="XEM59" s="40"/>
      <c r="XEN59" s="40"/>
      <c r="XEO59" s="40"/>
      <c r="XEP59" s="40"/>
      <c r="XEQ59" s="40"/>
      <c r="XER59" s="40"/>
      <c r="XES59" s="40"/>
      <c r="XET59" s="42"/>
      <c r="XEU59" s="42"/>
      <c r="XEV59" s="42"/>
      <c r="XEW59" s="42"/>
      <c r="XEX59" s="42"/>
      <c r="XEY59" s="42"/>
      <c r="XEZ59" s="42"/>
      <c r="XFA59" s="42"/>
      <c r="XFB59" s="42"/>
    </row>
    <row r="60" s="3" customFormat="1" customHeight="1" spans="3:15">
      <c r="C60" s="7"/>
      <c r="D60" s="8"/>
      <c r="E60" s="9"/>
      <c r="F60" s="9"/>
      <c r="G60" s="8"/>
      <c r="H60" s="8"/>
      <c r="I60" s="8"/>
      <c r="J60" s="8"/>
      <c r="K60" s="8"/>
      <c r="L60" s="10"/>
      <c r="M60" s="10"/>
      <c r="N60" s="10"/>
      <c r="O60" s="10"/>
    </row>
    <row r="61" s="6" customFormat="1" customHeight="1" spans="1:15">
      <c r="A61" s="3"/>
      <c r="B61" s="3"/>
      <c r="C61" s="7"/>
      <c r="D61" s="8"/>
      <c r="E61" s="9"/>
      <c r="F61" s="9"/>
      <c r="G61" s="8"/>
      <c r="H61" s="8"/>
      <c r="I61" s="8"/>
      <c r="J61" s="8"/>
      <c r="K61" s="8"/>
      <c r="L61" s="10"/>
      <c r="M61" s="10"/>
      <c r="N61" s="10"/>
      <c r="O61" s="10"/>
    </row>
    <row r="62" s="3" customFormat="1" customHeight="1" spans="3:15">
      <c r="C62" s="7"/>
      <c r="D62" s="8"/>
      <c r="E62" s="9"/>
      <c r="F62" s="9"/>
      <c r="G62" s="8"/>
      <c r="H62" s="8"/>
      <c r="I62" s="8"/>
      <c r="J62" s="8"/>
      <c r="K62" s="8"/>
      <c r="L62" s="10"/>
      <c r="M62" s="10"/>
      <c r="N62" s="10"/>
      <c r="O62" s="10"/>
    </row>
    <row r="63" s="3" customFormat="1" customHeight="1" spans="3:16382">
      <c r="C63" s="7"/>
      <c r="D63" s="8"/>
      <c r="E63" s="9"/>
      <c r="F63" s="9"/>
      <c r="G63" s="8"/>
      <c r="H63" s="8"/>
      <c r="I63" s="8"/>
      <c r="J63" s="8"/>
      <c r="K63" s="8"/>
      <c r="L63" s="10"/>
      <c r="M63" s="10"/>
      <c r="N63" s="10"/>
      <c r="O63" s="10"/>
      <c r="XET63" s="11"/>
      <c r="XEU63" s="11"/>
      <c r="XEV63" s="11"/>
      <c r="XEW63" s="11"/>
      <c r="XEX63" s="11"/>
      <c r="XEY63" s="11"/>
      <c r="XEZ63" s="11"/>
      <c r="XFA63" s="11"/>
      <c r="XFB63" s="11"/>
    </row>
    <row r="64" s="3" customFormat="1" customHeight="1" spans="3:16382">
      <c r="C64" s="7"/>
      <c r="D64" s="8"/>
      <c r="E64" s="9"/>
      <c r="F64" s="9"/>
      <c r="G64" s="8"/>
      <c r="H64" s="8"/>
      <c r="I64" s="8"/>
      <c r="J64" s="8"/>
      <c r="K64" s="8"/>
      <c r="L64" s="10"/>
      <c r="M64" s="10"/>
      <c r="N64" s="10"/>
      <c r="O64" s="10"/>
      <c r="XET64" s="11"/>
      <c r="XEU64" s="11"/>
      <c r="XEV64" s="11"/>
      <c r="XEW64" s="11"/>
      <c r="XEX64" s="11"/>
      <c r="XEY64" s="11"/>
      <c r="XEZ64" s="11"/>
      <c r="XFA64" s="11"/>
      <c r="XFB64" s="11"/>
    </row>
    <row r="65" s="3" customFormat="1" customHeight="1" spans="3:16382">
      <c r="C65" s="7"/>
      <c r="D65" s="8"/>
      <c r="E65" s="9"/>
      <c r="F65" s="9"/>
      <c r="G65" s="8"/>
      <c r="H65" s="8"/>
      <c r="I65" s="8"/>
      <c r="J65" s="8"/>
      <c r="K65" s="8"/>
      <c r="L65" s="10"/>
      <c r="M65" s="10"/>
      <c r="N65" s="10"/>
      <c r="O65" s="10"/>
      <c r="XET65" s="11"/>
      <c r="XEU65" s="11"/>
      <c r="XEV65" s="11"/>
      <c r="XEW65" s="11"/>
      <c r="XEX65" s="11"/>
      <c r="XEY65" s="11"/>
      <c r="XEZ65" s="11"/>
      <c r="XFA65" s="11"/>
      <c r="XFB65" s="11"/>
    </row>
  </sheetData>
  <pageMargins left="0.75" right="0.75" top="1" bottom="1" header="0.5" footer="0.5"/>
  <pageSetup paperSize="9" scale="8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Spreadsheets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Sheet1</vt:lpstr>
      <vt:lpstr>Sheet2</vt:lpstr>
      <vt:lpstr>July 21</vt:lpstr>
      <vt:lpstr>MRGV Cust Reco 28.02.2022</vt:lpstr>
      <vt:lpstr>Cust Reco-28.03.2022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shivanand</cp:lastModifiedBy>
  <dcterms:created xsi:type="dcterms:W3CDTF">2021-02-02T05:21:00Z</dcterms:created>
  <dcterms:modified xsi:type="dcterms:W3CDTF">2022-05-02T11:14:51Z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1033-11.2.0.11074</vt:lpwstr>
  </property>
  <property fmtid="{D5CDD505-2E9C-101B-9397-08002B2CF9AE}" pid="3" name="ICV">
    <vt:lpwstr>4A310F49763F45ACA116B7FB58015D2D</vt:lpwstr>
  </property>
</Properties>
</file>