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\\192.168.0.9\e\Individual Folder of Accounts Dept\Sridhar\AGH\Anx E1E2&amp;F\"/>
    </mc:Choice>
  </mc:AlternateContent>
  <xr:revisionPtr revIDLastSave="0" documentId="13_ncr:1_{482F2D07-321A-4896-8C2F-C78541CBFA45}" xr6:coauthVersionLast="47" xr6:coauthVersionMax="47" xr10:uidLastSave="{00000000-0000-0000-0000-000000000000}"/>
  <bookViews>
    <workbookView xWindow="-120" yWindow="-120" windowWidth="20730" windowHeight="11040" tabRatio="701" firstSheet="4" activeTab="5" xr2:uid="{00000000-000D-0000-FFFF-FFFF00000000}"/>
  </bookViews>
  <sheets>
    <sheet name="Anx - A - Attendance details" sheetId="1" state="hidden" r:id="rId1"/>
    <sheet name="Anx - B - Hire charges " sheetId="2" state="hidden" r:id="rId2"/>
    <sheet name="Anx - C - Material received" sheetId="3" state="hidden" r:id="rId3"/>
    <sheet name="Anx - D - Milestone report" sheetId="4" state="hidden" r:id="rId4"/>
    <sheet name="Anx - E1 -Estimate of work done" sheetId="5" r:id="rId5"/>
    <sheet name="Anx - E2 - work done &amp; billed" sheetId="6" r:id="rId6"/>
    <sheet name="Anx - F -Summary of accounts -" sheetId="7" r:id="rId7"/>
  </sheets>
  <definedNames>
    <definedName name="_xlnm.Print_Titles" localSheetId="3">'Anx - D - Milestone report'!$7:7</definedName>
    <definedName name="_xlnm.Print_Titles" localSheetId="4">'Anx - E1 -Estimate of work done'!$8:8</definedName>
    <definedName name="_xlnm.Print_Titles" localSheetId="5">'Anx - E2 - work done &amp; billed'!$8:8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7" l="1"/>
  <c r="C24" i="7" s="1"/>
  <c r="C28" i="7"/>
  <c r="C41" i="7" s="1"/>
  <c r="C40" i="7"/>
  <c r="C34" i="7"/>
  <c r="C33" i="7"/>
  <c r="P119" i="6"/>
  <c r="M119" i="6"/>
  <c r="L119" i="6"/>
  <c r="J119" i="6"/>
  <c r="I119" i="6"/>
  <c r="H119" i="6"/>
  <c r="G119" i="6"/>
  <c r="F119" i="6"/>
  <c r="D119" i="6"/>
  <c r="N118" i="6"/>
  <c r="K118" i="6"/>
  <c r="Q118" i="6" s="1"/>
  <c r="O117" i="6"/>
  <c r="N117" i="6"/>
  <c r="K117" i="6"/>
  <c r="Q117" i="6" s="1"/>
  <c r="N116" i="6"/>
  <c r="O116" i="6" s="1"/>
  <c r="K116" i="6"/>
  <c r="Q116" i="6" s="1"/>
  <c r="N115" i="6"/>
  <c r="K115" i="6"/>
  <c r="Q115" i="6" s="1"/>
  <c r="N114" i="6"/>
  <c r="K114" i="6"/>
  <c r="Q114" i="6" s="1"/>
  <c r="O113" i="6"/>
  <c r="N113" i="6"/>
  <c r="K113" i="6"/>
  <c r="Q113" i="6" s="1"/>
  <c r="N112" i="6"/>
  <c r="O112" i="6" s="1"/>
  <c r="K112" i="6"/>
  <c r="Q112" i="6" s="1"/>
  <c r="N111" i="6"/>
  <c r="K111" i="6"/>
  <c r="Q111" i="6" s="1"/>
  <c r="N110" i="6"/>
  <c r="K110" i="6"/>
  <c r="Q110" i="6" s="1"/>
  <c r="O109" i="6"/>
  <c r="N109" i="6"/>
  <c r="K109" i="6"/>
  <c r="Q109" i="6" s="1"/>
  <c r="N108" i="6"/>
  <c r="O108" i="6" s="1"/>
  <c r="K108" i="6"/>
  <c r="Q108" i="6" s="1"/>
  <c r="N107" i="6"/>
  <c r="K107" i="6"/>
  <c r="Q107" i="6" s="1"/>
  <c r="N106" i="6"/>
  <c r="K106" i="6"/>
  <c r="Q106" i="6" s="1"/>
  <c r="O105" i="6"/>
  <c r="N105" i="6"/>
  <c r="K105" i="6"/>
  <c r="Q105" i="6" s="1"/>
  <c r="N104" i="6"/>
  <c r="O104" i="6" s="1"/>
  <c r="K104" i="6"/>
  <c r="Q104" i="6" s="1"/>
  <c r="N103" i="6"/>
  <c r="K103" i="6"/>
  <c r="Q103" i="6" s="1"/>
  <c r="N102" i="6"/>
  <c r="K102" i="6"/>
  <c r="Q102" i="6" s="1"/>
  <c r="O101" i="6"/>
  <c r="N101" i="6"/>
  <c r="K101" i="6"/>
  <c r="Q101" i="6" s="1"/>
  <c r="N100" i="6"/>
  <c r="O100" i="6" s="1"/>
  <c r="K100" i="6"/>
  <c r="Q100" i="6" s="1"/>
  <c r="N99" i="6"/>
  <c r="K99" i="6"/>
  <c r="Q99" i="6" s="1"/>
  <c r="N98" i="6"/>
  <c r="K98" i="6"/>
  <c r="Q98" i="6" s="1"/>
  <c r="O97" i="6"/>
  <c r="N97" i="6"/>
  <c r="K97" i="6"/>
  <c r="Q97" i="6" s="1"/>
  <c r="N96" i="6"/>
  <c r="O96" i="6" s="1"/>
  <c r="K96" i="6"/>
  <c r="Q96" i="6" s="1"/>
  <c r="N95" i="6"/>
  <c r="K95" i="6"/>
  <c r="Q95" i="6" s="1"/>
  <c r="N94" i="6"/>
  <c r="K94" i="6"/>
  <c r="Q94" i="6" s="1"/>
  <c r="O93" i="6"/>
  <c r="N93" i="6"/>
  <c r="K93" i="6"/>
  <c r="Q93" i="6" s="1"/>
  <c r="N92" i="6"/>
  <c r="O92" i="6" s="1"/>
  <c r="K92" i="6"/>
  <c r="Q92" i="6" s="1"/>
  <c r="N91" i="6"/>
  <c r="K91" i="6"/>
  <c r="Q91" i="6" s="1"/>
  <c r="N90" i="6"/>
  <c r="K90" i="6"/>
  <c r="Q90" i="6" s="1"/>
  <c r="O89" i="6"/>
  <c r="N89" i="6"/>
  <c r="K89" i="6"/>
  <c r="Q89" i="6" s="1"/>
  <c r="N88" i="6"/>
  <c r="O88" i="6" s="1"/>
  <c r="K88" i="6"/>
  <c r="Q88" i="6" s="1"/>
  <c r="N87" i="6"/>
  <c r="K87" i="6"/>
  <c r="Q87" i="6" s="1"/>
  <c r="N86" i="6"/>
  <c r="K86" i="6"/>
  <c r="Q86" i="6" s="1"/>
  <c r="O85" i="6"/>
  <c r="N85" i="6"/>
  <c r="K85" i="6"/>
  <c r="Q85" i="6" s="1"/>
  <c r="N84" i="6"/>
  <c r="O84" i="6" s="1"/>
  <c r="K84" i="6"/>
  <c r="Q84" i="6" s="1"/>
  <c r="N83" i="6"/>
  <c r="K83" i="6"/>
  <c r="Q83" i="6" s="1"/>
  <c r="N82" i="6"/>
  <c r="K82" i="6"/>
  <c r="Q82" i="6" s="1"/>
  <c r="O81" i="6"/>
  <c r="N81" i="6"/>
  <c r="K81" i="6"/>
  <c r="Q81" i="6" s="1"/>
  <c r="N80" i="6"/>
  <c r="O80" i="6" s="1"/>
  <c r="K80" i="6"/>
  <c r="Q80" i="6" s="1"/>
  <c r="N79" i="6"/>
  <c r="K79" i="6"/>
  <c r="Q79" i="6" s="1"/>
  <c r="N78" i="6"/>
  <c r="K78" i="6"/>
  <c r="Q78" i="6" s="1"/>
  <c r="O77" i="6"/>
  <c r="N77" i="6"/>
  <c r="K77" i="6"/>
  <c r="Q77" i="6" s="1"/>
  <c r="N76" i="6"/>
  <c r="O76" i="6" s="1"/>
  <c r="K76" i="6"/>
  <c r="Q76" i="6" s="1"/>
  <c r="N75" i="6"/>
  <c r="K75" i="6"/>
  <c r="Q75" i="6" s="1"/>
  <c r="N74" i="6"/>
  <c r="K74" i="6"/>
  <c r="Q74" i="6" s="1"/>
  <c r="O73" i="6"/>
  <c r="N73" i="6"/>
  <c r="K73" i="6"/>
  <c r="Q73" i="6" s="1"/>
  <c r="N72" i="6"/>
  <c r="O72" i="6" s="1"/>
  <c r="K72" i="6"/>
  <c r="Q72" i="6" s="1"/>
  <c r="N71" i="6"/>
  <c r="K71" i="6"/>
  <c r="Q71" i="6" s="1"/>
  <c r="N70" i="6"/>
  <c r="K70" i="6"/>
  <c r="Q70" i="6" s="1"/>
  <c r="O69" i="6"/>
  <c r="N69" i="6"/>
  <c r="K69" i="6"/>
  <c r="Q69" i="6" s="1"/>
  <c r="N68" i="6"/>
  <c r="O68" i="6" s="1"/>
  <c r="K68" i="6"/>
  <c r="Q68" i="6" s="1"/>
  <c r="N67" i="6"/>
  <c r="K67" i="6"/>
  <c r="Q67" i="6" s="1"/>
  <c r="N66" i="6"/>
  <c r="K66" i="6"/>
  <c r="Q66" i="6" s="1"/>
  <c r="O65" i="6"/>
  <c r="N65" i="6"/>
  <c r="K65" i="6"/>
  <c r="Q65" i="6" s="1"/>
  <c r="N64" i="6"/>
  <c r="O64" i="6" s="1"/>
  <c r="K64" i="6"/>
  <c r="Q64" i="6" s="1"/>
  <c r="N63" i="6"/>
  <c r="K63" i="6"/>
  <c r="Q63" i="6" s="1"/>
  <c r="N62" i="6"/>
  <c r="K62" i="6"/>
  <c r="Q62" i="6" s="1"/>
  <c r="O61" i="6"/>
  <c r="N61" i="6"/>
  <c r="K61" i="6"/>
  <c r="Q61" i="6" s="1"/>
  <c r="N60" i="6"/>
  <c r="O60" i="6" s="1"/>
  <c r="K60" i="6"/>
  <c r="Q60" i="6" s="1"/>
  <c r="N59" i="6"/>
  <c r="K59" i="6"/>
  <c r="Q59" i="6" s="1"/>
  <c r="N58" i="6"/>
  <c r="K58" i="6"/>
  <c r="Q58" i="6" s="1"/>
  <c r="O57" i="6"/>
  <c r="N57" i="6"/>
  <c r="K57" i="6"/>
  <c r="Q57" i="6" s="1"/>
  <c r="N56" i="6"/>
  <c r="O56" i="6" s="1"/>
  <c r="K56" i="6"/>
  <c r="Q56" i="6" s="1"/>
  <c r="N55" i="6"/>
  <c r="K55" i="6"/>
  <c r="Q55" i="6" s="1"/>
  <c r="N54" i="6"/>
  <c r="K54" i="6"/>
  <c r="Q54" i="6" s="1"/>
  <c r="O53" i="6"/>
  <c r="N53" i="6"/>
  <c r="K53" i="6"/>
  <c r="Q53" i="6" s="1"/>
  <c r="N52" i="6"/>
  <c r="O52" i="6" s="1"/>
  <c r="K52" i="6"/>
  <c r="Q52" i="6" s="1"/>
  <c r="N51" i="6"/>
  <c r="K51" i="6"/>
  <c r="Q51" i="6" s="1"/>
  <c r="N50" i="6"/>
  <c r="K50" i="6"/>
  <c r="Q50" i="6" s="1"/>
  <c r="O49" i="6"/>
  <c r="N49" i="6"/>
  <c r="K49" i="6"/>
  <c r="Q49" i="6" s="1"/>
  <c r="N48" i="6"/>
  <c r="O48" i="6" s="1"/>
  <c r="K48" i="6"/>
  <c r="Q48" i="6" s="1"/>
  <c r="N47" i="6"/>
  <c r="K47" i="6"/>
  <c r="Q47" i="6" s="1"/>
  <c r="N46" i="6"/>
  <c r="K46" i="6"/>
  <c r="Q46" i="6" s="1"/>
  <c r="O45" i="6"/>
  <c r="N45" i="6"/>
  <c r="K45" i="6"/>
  <c r="Q45" i="6" s="1"/>
  <c r="N44" i="6"/>
  <c r="O44" i="6" s="1"/>
  <c r="K44" i="6"/>
  <c r="Q44" i="6" s="1"/>
  <c r="N43" i="6"/>
  <c r="K43" i="6"/>
  <c r="Q43" i="6" s="1"/>
  <c r="N42" i="6"/>
  <c r="K42" i="6"/>
  <c r="Q42" i="6" s="1"/>
  <c r="O41" i="6"/>
  <c r="N41" i="6"/>
  <c r="K41" i="6"/>
  <c r="Q41" i="6" s="1"/>
  <c r="N40" i="6"/>
  <c r="O40" i="6" s="1"/>
  <c r="K40" i="6"/>
  <c r="Q40" i="6" s="1"/>
  <c r="N39" i="6"/>
  <c r="K39" i="6"/>
  <c r="Q39" i="6" s="1"/>
  <c r="N38" i="6"/>
  <c r="K38" i="6"/>
  <c r="Q38" i="6" s="1"/>
  <c r="O37" i="6"/>
  <c r="N37" i="6"/>
  <c r="K37" i="6"/>
  <c r="Q37" i="6" s="1"/>
  <c r="N36" i="6"/>
  <c r="O36" i="6" s="1"/>
  <c r="K36" i="6"/>
  <c r="Q36" i="6" s="1"/>
  <c r="N35" i="6"/>
  <c r="N119" i="6" s="1"/>
  <c r="K35" i="6"/>
  <c r="Q35" i="6" s="1"/>
  <c r="N34" i="6"/>
  <c r="K34" i="6"/>
  <c r="Q34" i="6" s="1"/>
  <c r="Q33" i="6"/>
  <c r="N33" i="6"/>
  <c r="K33" i="6"/>
  <c r="O33" i="6" s="1"/>
  <c r="Q32" i="6"/>
  <c r="N32" i="6"/>
  <c r="K32" i="6"/>
  <c r="O32" i="6" s="1"/>
  <c r="Q31" i="6"/>
  <c r="N31" i="6"/>
  <c r="K31" i="6"/>
  <c r="O31" i="6" s="1"/>
  <c r="Q30" i="6"/>
  <c r="N30" i="6"/>
  <c r="K30" i="6"/>
  <c r="O30" i="6" s="1"/>
  <c r="Q29" i="6"/>
  <c r="N29" i="6"/>
  <c r="K29" i="6"/>
  <c r="O29" i="6" s="1"/>
  <c r="Q28" i="6"/>
  <c r="N28" i="6"/>
  <c r="K28" i="6"/>
  <c r="O28" i="6" s="1"/>
  <c r="Q27" i="6"/>
  <c r="N27" i="6"/>
  <c r="K27" i="6"/>
  <c r="O27" i="6" s="1"/>
  <c r="Q26" i="6"/>
  <c r="N26" i="6"/>
  <c r="K26" i="6"/>
  <c r="O26" i="6" s="1"/>
  <c r="Q25" i="6"/>
  <c r="N25" i="6"/>
  <c r="K25" i="6"/>
  <c r="O25" i="6" s="1"/>
  <c r="Q24" i="6"/>
  <c r="N24" i="6"/>
  <c r="K24" i="6"/>
  <c r="O24" i="6" s="1"/>
  <c r="Q23" i="6"/>
  <c r="N23" i="6"/>
  <c r="K23" i="6"/>
  <c r="O23" i="6" s="1"/>
  <c r="Q22" i="6"/>
  <c r="N22" i="6"/>
  <c r="K22" i="6"/>
  <c r="O22" i="6" s="1"/>
  <c r="Q21" i="6"/>
  <c r="N21" i="6"/>
  <c r="K21" i="6"/>
  <c r="O21" i="6" s="1"/>
  <c r="Q20" i="6"/>
  <c r="N20" i="6"/>
  <c r="K20" i="6"/>
  <c r="O20" i="6" s="1"/>
  <c r="Q19" i="6"/>
  <c r="N19" i="6"/>
  <c r="K19" i="6"/>
  <c r="O19" i="6" s="1"/>
  <c r="Q18" i="6"/>
  <c r="N18" i="6"/>
  <c r="K18" i="6"/>
  <c r="O18" i="6" s="1"/>
  <c r="Q17" i="6"/>
  <c r="N17" i="6"/>
  <c r="K17" i="6"/>
  <c r="O17" i="6" s="1"/>
  <c r="Q16" i="6"/>
  <c r="N16" i="6"/>
  <c r="K16" i="6"/>
  <c r="O16" i="6" s="1"/>
  <c r="Q15" i="6"/>
  <c r="N15" i="6"/>
  <c r="K15" i="6"/>
  <c r="O15" i="6" s="1"/>
  <c r="Q14" i="6"/>
  <c r="N14" i="6"/>
  <c r="K14" i="6"/>
  <c r="O14" i="6" s="1"/>
  <c r="Q13" i="6"/>
  <c r="N13" i="6"/>
  <c r="K13" i="6"/>
  <c r="O13" i="6" s="1"/>
  <c r="Q12" i="6"/>
  <c r="N12" i="6"/>
  <c r="K12" i="6"/>
  <c r="O12" i="6" s="1"/>
  <c r="Q11" i="6"/>
  <c r="N11" i="6"/>
  <c r="K11" i="6"/>
  <c r="O11" i="6" s="1"/>
  <c r="Q10" i="6"/>
  <c r="N10" i="6"/>
  <c r="K10" i="6"/>
  <c r="O10" i="6" s="1"/>
  <c r="N9" i="6"/>
  <c r="K9" i="6"/>
  <c r="O9" i="6" s="1"/>
  <c r="N7" i="6"/>
  <c r="K7" i="6"/>
  <c r="L119" i="5"/>
  <c r="J119" i="5"/>
  <c r="I119" i="5"/>
  <c r="H119" i="5"/>
  <c r="G119" i="5"/>
  <c r="F119" i="5"/>
  <c r="D119" i="5"/>
  <c r="N118" i="5"/>
  <c r="M118" i="5"/>
  <c r="K118" i="5"/>
  <c r="M117" i="5"/>
  <c r="N117" i="5" s="1"/>
  <c r="K117" i="5"/>
  <c r="M116" i="5"/>
  <c r="K116" i="5"/>
  <c r="N116" i="5" s="1"/>
  <c r="M115" i="5"/>
  <c r="K115" i="5"/>
  <c r="N115" i="5" s="1"/>
  <c r="N114" i="5"/>
  <c r="M114" i="5"/>
  <c r="K114" i="5"/>
  <c r="M113" i="5"/>
  <c r="N113" i="5" s="1"/>
  <c r="K113" i="5"/>
  <c r="M112" i="5"/>
  <c r="K112" i="5"/>
  <c r="N112" i="5" s="1"/>
  <c r="M111" i="5"/>
  <c r="K111" i="5"/>
  <c r="N111" i="5" s="1"/>
  <c r="N110" i="5"/>
  <c r="M110" i="5"/>
  <c r="K110" i="5"/>
  <c r="M109" i="5"/>
  <c r="N109" i="5" s="1"/>
  <c r="K109" i="5"/>
  <c r="M108" i="5"/>
  <c r="K108" i="5"/>
  <c r="N108" i="5" s="1"/>
  <c r="M107" i="5"/>
  <c r="K107" i="5"/>
  <c r="N107" i="5" s="1"/>
  <c r="N106" i="5"/>
  <c r="M106" i="5"/>
  <c r="K106" i="5"/>
  <c r="M105" i="5"/>
  <c r="N105" i="5" s="1"/>
  <c r="K105" i="5"/>
  <c r="M104" i="5"/>
  <c r="K104" i="5"/>
  <c r="N104" i="5" s="1"/>
  <c r="M103" i="5"/>
  <c r="K103" i="5"/>
  <c r="N103" i="5" s="1"/>
  <c r="N102" i="5"/>
  <c r="M102" i="5"/>
  <c r="K102" i="5"/>
  <c r="M101" i="5"/>
  <c r="N101" i="5" s="1"/>
  <c r="K101" i="5"/>
  <c r="M100" i="5"/>
  <c r="K100" i="5"/>
  <c r="N100" i="5" s="1"/>
  <c r="M99" i="5"/>
  <c r="K99" i="5"/>
  <c r="N99" i="5" s="1"/>
  <c r="N98" i="5"/>
  <c r="M98" i="5"/>
  <c r="K98" i="5"/>
  <c r="M97" i="5"/>
  <c r="N97" i="5" s="1"/>
  <c r="K97" i="5"/>
  <c r="M96" i="5"/>
  <c r="K96" i="5"/>
  <c r="N96" i="5" s="1"/>
  <c r="M95" i="5"/>
  <c r="K95" i="5"/>
  <c r="N95" i="5" s="1"/>
  <c r="N94" i="5"/>
  <c r="M94" i="5"/>
  <c r="K94" i="5"/>
  <c r="M93" i="5"/>
  <c r="N93" i="5" s="1"/>
  <c r="K93" i="5"/>
  <c r="M92" i="5"/>
  <c r="K92" i="5"/>
  <c r="N92" i="5" s="1"/>
  <c r="M91" i="5"/>
  <c r="K91" i="5"/>
  <c r="N91" i="5" s="1"/>
  <c r="N90" i="5"/>
  <c r="M90" i="5"/>
  <c r="K90" i="5"/>
  <c r="M89" i="5"/>
  <c r="N89" i="5" s="1"/>
  <c r="K89" i="5"/>
  <c r="M88" i="5"/>
  <c r="K88" i="5"/>
  <c r="N88" i="5" s="1"/>
  <c r="M87" i="5"/>
  <c r="K87" i="5"/>
  <c r="N87" i="5" s="1"/>
  <c r="N86" i="5"/>
  <c r="M86" i="5"/>
  <c r="K86" i="5"/>
  <c r="M85" i="5"/>
  <c r="N85" i="5" s="1"/>
  <c r="K85" i="5"/>
  <c r="M84" i="5"/>
  <c r="K84" i="5"/>
  <c r="N84" i="5" s="1"/>
  <c r="M83" i="5"/>
  <c r="K83" i="5"/>
  <c r="N83" i="5" s="1"/>
  <c r="N82" i="5"/>
  <c r="M82" i="5"/>
  <c r="K82" i="5"/>
  <c r="M81" i="5"/>
  <c r="N81" i="5" s="1"/>
  <c r="K81" i="5"/>
  <c r="M80" i="5"/>
  <c r="K80" i="5"/>
  <c r="N80" i="5" s="1"/>
  <c r="M79" i="5"/>
  <c r="K79" i="5"/>
  <c r="N79" i="5" s="1"/>
  <c r="N78" i="5"/>
  <c r="M78" i="5"/>
  <c r="K78" i="5"/>
  <c r="M77" i="5"/>
  <c r="N77" i="5" s="1"/>
  <c r="K77" i="5"/>
  <c r="M76" i="5"/>
  <c r="K76" i="5"/>
  <c r="N76" i="5" s="1"/>
  <c r="M75" i="5"/>
  <c r="K75" i="5"/>
  <c r="N75" i="5" s="1"/>
  <c r="N74" i="5"/>
  <c r="M74" i="5"/>
  <c r="K74" i="5"/>
  <c r="M73" i="5"/>
  <c r="N73" i="5" s="1"/>
  <c r="K73" i="5"/>
  <c r="M72" i="5"/>
  <c r="K72" i="5"/>
  <c r="N72" i="5" s="1"/>
  <c r="M71" i="5"/>
  <c r="K71" i="5"/>
  <c r="N71" i="5" s="1"/>
  <c r="N70" i="5"/>
  <c r="M70" i="5"/>
  <c r="K70" i="5"/>
  <c r="M69" i="5"/>
  <c r="N69" i="5" s="1"/>
  <c r="K69" i="5"/>
  <c r="M68" i="5"/>
  <c r="K68" i="5"/>
  <c r="N68" i="5" s="1"/>
  <c r="M67" i="5"/>
  <c r="K67" i="5"/>
  <c r="N67" i="5" s="1"/>
  <c r="N66" i="5"/>
  <c r="M66" i="5"/>
  <c r="K66" i="5"/>
  <c r="M65" i="5"/>
  <c r="N65" i="5" s="1"/>
  <c r="K65" i="5"/>
  <c r="M64" i="5"/>
  <c r="K64" i="5"/>
  <c r="N64" i="5" s="1"/>
  <c r="M63" i="5"/>
  <c r="K63" i="5"/>
  <c r="N63" i="5" s="1"/>
  <c r="N62" i="5"/>
  <c r="M62" i="5"/>
  <c r="K62" i="5"/>
  <c r="M61" i="5"/>
  <c r="N61" i="5" s="1"/>
  <c r="K61" i="5"/>
  <c r="M60" i="5"/>
  <c r="K60" i="5"/>
  <c r="N60" i="5" s="1"/>
  <c r="M59" i="5"/>
  <c r="K59" i="5"/>
  <c r="N59" i="5" s="1"/>
  <c r="N58" i="5"/>
  <c r="M58" i="5"/>
  <c r="K58" i="5"/>
  <c r="M57" i="5"/>
  <c r="N57" i="5" s="1"/>
  <c r="K57" i="5"/>
  <c r="M56" i="5"/>
  <c r="K56" i="5"/>
  <c r="N56" i="5" s="1"/>
  <c r="M55" i="5"/>
  <c r="K55" i="5"/>
  <c r="N55" i="5" s="1"/>
  <c r="N54" i="5"/>
  <c r="M54" i="5"/>
  <c r="K54" i="5"/>
  <c r="M53" i="5"/>
  <c r="N53" i="5" s="1"/>
  <c r="K53" i="5"/>
  <c r="M52" i="5"/>
  <c r="K52" i="5"/>
  <c r="N52" i="5" s="1"/>
  <c r="M51" i="5"/>
  <c r="K51" i="5"/>
  <c r="N51" i="5" s="1"/>
  <c r="N50" i="5"/>
  <c r="M50" i="5"/>
  <c r="K50" i="5"/>
  <c r="M49" i="5"/>
  <c r="N49" i="5" s="1"/>
  <c r="K49" i="5"/>
  <c r="M48" i="5"/>
  <c r="K48" i="5"/>
  <c r="N48" i="5" s="1"/>
  <c r="M47" i="5"/>
  <c r="K47" i="5"/>
  <c r="N47" i="5" s="1"/>
  <c r="N46" i="5"/>
  <c r="M46" i="5"/>
  <c r="K46" i="5"/>
  <c r="M45" i="5"/>
  <c r="N45" i="5" s="1"/>
  <c r="K45" i="5"/>
  <c r="M44" i="5"/>
  <c r="K44" i="5"/>
  <c r="N44" i="5" s="1"/>
  <c r="M43" i="5"/>
  <c r="K43" i="5"/>
  <c r="N43" i="5" s="1"/>
  <c r="N42" i="5"/>
  <c r="M42" i="5"/>
  <c r="K42" i="5"/>
  <c r="M41" i="5"/>
  <c r="N41" i="5" s="1"/>
  <c r="K41" i="5"/>
  <c r="M40" i="5"/>
  <c r="K40" i="5"/>
  <c r="N40" i="5" s="1"/>
  <c r="M39" i="5"/>
  <c r="K39" i="5"/>
  <c r="N39" i="5" s="1"/>
  <c r="N38" i="5"/>
  <c r="M38" i="5"/>
  <c r="K38" i="5"/>
  <c r="M37" i="5"/>
  <c r="N37" i="5" s="1"/>
  <c r="K37" i="5"/>
  <c r="M36" i="5"/>
  <c r="K36" i="5"/>
  <c r="N36" i="5" s="1"/>
  <c r="M35" i="5"/>
  <c r="K35" i="5"/>
  <c r="N35" i="5" s="1"/>
  <c r="N34" i="5"/>
  <c r="M34" i="5"/>
  <c r="K34" i="5"/>
  <c r="M33" i="5"/>
  <c r="N33" i="5" s="1"/>
  <c r="K33" i="5"/>
  <c r="M32" i="5"/>
  <c r="K32" i="5"/>
  <c r="N32" i="5" s="1"/>
  <c r="M31" i="5"/>
  <c r="K31" i="5"/>
  <c r="N31" i="5" s="1"/>
  <c r="N30" i="5"/>
  <c r="M30" i="5"/>
  <c r="K30" i="5"/>
  <c r="M29" i="5"/>
  <c r="N29" i="5" s="1"/>
  <c r="K29" i="5"/>
  <c r="M28" i="5"/>
  <c r="K28" i="5"/>
  <c r="N28" i="5" s="1"/>
  <c r="M27" i="5"/>
  <c r="K27" i="5"/>
  <c r="N27" i="5" s="1"/>
  <c r="N26" i="5"/>
  <c r="M26" i="5"/>
  <c r="K26" i="5"/>
  <c r="M25" i="5"/>
  <c r="N25" i="5" s="1"/>
  <c r="K25" i="5"/>
  <c r="M24" i="5"/>
  <c r="K24" i="5"/>
  <c r="N24" i="5" s="1"/>
  <c r="M23" i="5"/>
  <c r="K23" i="5"/>
  <c r="N23" i="5" s="1"/>
  <c r="N22" i="5"/>
  <c r="M22" i="5"/>
  <c r="K22" i="5"/>
  <c r="M21" i="5"/>
  <c r="N21" i="5" s="1"/>
  <c r="K21" i="5"/>
  <c r="M20" i="5"/>
  <c r="K20" i="5"/>
  <c r="N20" i="5" s="1"/>
  <c r="M19" i="5"/>
  <c r="K19" i="5"/>
  <c r="N19" i="5" s="1"/>
  <c r="N18" i="5"/>
  <c r="M18" i="5"/>
  <c r="K18" i="5"/>
  <c r="M17" i="5"/>
  <c r="N17" i="5" s="1"/>
  <c r="K17" i="5"/>
  <c r="M16" i="5"/>
  <c r="K16" i="5"/>
  <c r="N16" i="5" s="1"/>
  <c r="M15" i="5"/>
  <c r="K15" i="5"/>
  <c r="N15" i="5" s="1"/>
  <c r="N14" i="5"/>
  <c r="M14" i="5"/>
  <c r="K14" i="5"/>
  <c r="M13" i="5"/>
  <c r="N13" i="5" s="1"/>
  <c r="K13" i="5"/>
  <c r="M12" i="5"/>
  <c r="K12" i="5"/>
  <c r="N12" i="5" s="1"/>
  <c r="M11" i="5"/>
  <c r="K11" i="5"/>
  <c r="N11" i="5" s="1"/>
  <c r="N10" i="5"/>
  <c r="M10" i="5"/>
  <c r="K10" i="5"/>
  <c r="M9" i="5"/>
  <c r="N9" i="5" s="1"/>
  <c r="K9" i="5"/>
  <c r="K119" i="5" s="1"/>
  <c r="K7" i="5"/>
  <c r="E5" i="4"/>
  <c r="H34" i="3"/>
  <c r="H33" i="3"/>
  <c r="H31" i="3"/>
  <c r="H30" i="3"/>
  <c r="H29" i="3"/>
  <c r="H28" i="3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35" i="2" s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30" i="1" s="1"/>
  <c r="Q9" i="6" l="1"/>
  <c r="Q119" i="6" s="1"/>
  <c r="N119" i="5"/>
  <c r="M119" i="5"/>
  <c r="O35" i="6"/>
  <c r="O39" i="6"/>
  <c r="O43" i="6"/>
  <c r="O47" i="6"/>
  <c r="O51" i="6"/>
  <c r="O55" i="6"/>
  <c r="O59" i="6"/>
  <c r="O63" i="6"/>
  <c r="O67" i="6"/>
  <c r="O71" i="6"/>
  <c r="O75" i="6"/>
  <c r="O79" i="6"/>
  <c r="O83" i="6"/>
  <c r="O87" i="6"/>
  <c r="O91" i="6"/>
  <c r="O95" i="6"/>
  <c r="O99" i="6"/>
  <c r="O103" i="6"/>
  <c r="O107" i="6"/>
  <c r="O111" i="6"/>
  <c r="O115" i="6"/>
  <c r="K119" i="6"/>
  <c r="C42" i="7"/>
  <c r="O34" i="6"/>
  <c r="O38" i="6"/>
  <c r="O42" i="6"/>
  <c r="O46" i="6"/>
  <c r="O50" i="6"/>
  <c r="O54" i="6"/>
  <c r="O58" i="6"/>
  <c r="O62" i="6"/>
  <c r="O66" i="6"/>
  <c r="O70" i="6"/>
  <c r="O74" i="6"/>
  <c r="O78" i="6"/>
  <c r="O82" i="6"/>
  <c r="O86" i="6"/>
  <c r="O90" i="6"/>
  <c r="O94" i="6"/>
  <c r="O98" i="6"/>
  <c r="O102" i="6"/>
  <c r="O106" i="6"/>
  <c r="O110" i="6"/>
  <c r="O114" i="6"/>
  <c r="O118" i="6"/>
  <c r="O119" i="6" l="1"/>
</calcChain>
</file>

<file path=xl/sharedStrings.xml><?xml version="1.0" encoding="utf-8"?>
<sst xmlns="http://schemas.openxmlformats.org/spreadsheetml/2006/main" count="572" uniqueCount="164">
  <si>
    <t>Annexure - A - Send Weekly</t>
  </si>
  <si>
    <t>Details of labour charges</t>
  </si>
  <si>
    <t>Name of contractor:</t>
  </si>
  <si>
    <t xml:space="preserve">ASHOK CONSTRUCTION </t>
  </si>
  <si>
    <t>Company name:</t>
  </si>
  <si>
    <t>MRMLLP</t>
  </si>
  <si>
    <t>Project name:</t>
  </si>
  <si>
    <t>AVR Gulmohar Homes</t>
  </si>
  <si>
    <t>Date:</t>
  </si>
  <si>
    <t>19/3/2020</t>
  </si>
  <si>
    <t>Period</t>
  </si>
  <si>
    <t>From:</t>
  </si>
  <si>
    <t>To:</t>
  </si>
  <si>
    <t>18/3/2020</t>
  </si>
  <si>
    <t>Sl. No.</t>
  </si>
  <si>
    <t>Work Type</t>
  </si>
  <si>
    <t>Worker Type</t>
  </si>
  <si>
    <t>Quantity</t>
  </si>
  <si>
    <t xml:space="preserve">Rate </t>
  </si>
  <si>
    <t>Amount</t>
  </si>
  <si>
    <t>Civil work</t>
  </si>
  <si>
    <t>Mason</t>
  </si>
  <si>
    <t>Male helper</t>
  </si>
  <si>
    <t>Female helper</t>
  </si>
  <si>
    <t>RCC work</t>
  </si>
  <si>
    <t>Earth work</t>
  </si>
  <si>
    <t>Electrician</t>
  </si>
  <si>
    <t>Total</t>
  </si>
  <si>
    <t>Payment approved by MD:</t>
  </si>
  <si>
    <t>Prepared by:</t>
  </si>
  <si>
    <t>MDs approval</t>
  </si>
  <si>
    <t>Name</t>
  </si>
  <si>
    <t>Vijitha</t>
  </si>
  <si>
    <t>Date</t>
  </si>
  <si>
    <t>Annexure - B - Send Weekly</t>
  </si>
  <si>
    <t>Details of hire charges</t>
  </si>
  <si>
    <t>ASHOK CONSTRUCTIONS</t>
  </si>
  <si>
    <t>19/3/2019</t>
  </si>
  <si>
    <t>Equipment Type</t>
  </si>
  <si>
    <t>Units</t>
  </si>
  <si>
    <t>JCB</t>
  </si>
  <si>
    <t>Hour</t>
  </si>
  <si>
    <t>Tractor</t>
  </si>
  <si>
    <t>Engage</t>
  </si>
  <si>
    <t>Vijitrha</t>
  </si>
  <si>
    <t>Annexure - C - send weekly</t>
  </si>
  <si>
    <t>Details of magterial received</t>
  </si>
  <si>
    <t>Material type</t>
  </si>
  <si>
    <t>Received date</t>
  </si>
  <si>
    <t>Inward no.</t>
  </si>
  <si>
    <t>Rate</t>
  </si>
  <si>
    <t>STONEDUST</t>
  </si>
  <si>
    <t>13/3/2020</t>
  </si>
  <si>
    <t>196</t>
  </si>
  <si>
    <t>TONS</t>
  </si>
  <si>
    <t>20MM</t>
  </si>
  <si>
    <t>197</t>
  </si>
  <si>
    <t>CEMENT BRICKS (16X8X6)</t>
  </si>
  <si>
    <t>418</t>
  </si>
  <si>
    <t>NO'S</t>
  </si>
  <si>
    <t>419</t>
  </si>
  <si>
    <t>RED BRICKS</t>
  </si>
  <si>
    <t>420</t>
  </si>
  <si>
    <t>CEMENT BRICKS (16X8X4)</t>
  </si>
  <si>
    <t>421</t>
  </si>
  <si>
    <t>422</t>
  </si>
  <si>
    <t>Approved by:</t>
  </si>
  <si>
    <t>Zakir</t>
  </si>
  <si>
    <t>Annexure - D - send weekly</t>
  </si>
  <si>
    <t>Mile stone report for CR-</t>
  </si>
  <si>
    <t xml:space="preserve">Note: </t>
  </si>
  <si>
    <t xml:space="preserve">Prepare the statement for all the villas in the project. </t>
  </si>
  <si>
    <t>S No</t>
  </si>
  <si>
    <t>Villa no-</t>
  </si>
  <si>
    <t>Type (2, 3, 4BHK)</t>
  </si>
  <si>
    <t>SBUA</t>
  </si>
  <si>
    <t>Work start date</t>
  </si>
  <si>
    <t>Completion of plinth</t>
  </si>
  <si>
    <t>Completion of RCC</t>
  </si>
  <si>
    <t>Completion of  brickwork and plastering</t>
  </si>
  <si>
    <t>Completion of stage I</t>
  </si>
  <si>
    <t>Completion of stage II</t>
  </si>
  <si>
    <t>Completion of stage III</t>
  </si>
  <si>
    <t>Completion of stage IV</t>
  </si>
  <si>
    <t>Date of physical posession</t>
  </si>
  <si>
    <t>1</t>
  </si>
  <si>
    <t>3BHK</t>
  </si>
  <si>
    <t>2</t>
  </si>
  <si>
    <t>4BHK</t>
  </si>
  <si>
    <t>2BHK</t>
  </si>
  <si>
    <t>29/12/2017</t>
  </si>
  <si>
    <t>2 BHK</t>
  </si>
  <si>
    <t>13-11-2018</t>
  </si>
  <si>
    <t>30/07/2019</t>
  </si>
  <si>
    <t>4 BHK</t>
  </si>
  <si>
    <t>14/06/2019</t>
  </si>
  <si>
    <t>12.06.2019</t>
  </si>
  <si>
    <t>28/01/2020</t>
  </si>
  <si>
    <t>3-BHK</t>
  </si>
  <si>
    <t>2-BHK</t>
  </si>
  <si>
    <t>25/06/2019</t>
  </si>
  <si>
    <t>15-11-2018</t>
  </si>
  <si>
    <t>23/01/2020</t>
  </si>
  <si>
    <t>18/06/2019</t>
  </si>
  <si>
    <t>Annexure - E1 - Details of partial work done and not yet billed - send on the last Saturday of the month-</t>
  </si>
  <si>
    <t>Note:</t>
  </si>
  <si>
    <t>Enter value beween 1&amp;100 as approximate pecentage of work completed- Enter 0 where work is completed and billed.</t>
  </si>
  <si>
    <t>Earth work, footing, plinth, column1</t>
  </si>
  <si>
    <t>RRC, slabs + head room</t>
  </si>
  <si>
    <t>Brick work, compound wall &amp; site levelling</t>
  </si>
  <si>
    <t>2 coats plastering</t>
  </si>
  <si>
    <t>Final finishing and handover</t>
  </si>
  <si>
    <t>Total percentage of work done</t>
  </si>
  <si>
    <t>Rate per sft</t>
  </si>
  <si>
    <t>Construction contract value</t>
  </si>
  <si>
    <t>Value of work done</t>
  </si>
  <si>
    <t>0</t>
  </si>
  <si>
    <t>Annexure - E2 - work completed and bill raised -send on the last Saturday of the month.</t>
  </si>
  <si>
    <t xml:space="preserve">Enter vlaue 1 if  work is completed and billed. Enter 0 otherwise. This statement must match billing database. </t>
  </si>
  <si>
    <t>Villa no.</t>
  </si>
  <si>
    <t>GST</t>
  </si>
  <si>
    <t>Advance Paid</t>
  </si>
  <si>
    <t>Advance adjusted</t>
  </si>
  <si>
    <t>Annexure - F - Summary of accounts - ( Provisional )</t>
  </si>
  <si>
    <t>Name of contractor: ASHOK CONSTRUCTIONS</t>
  </si>
  <si>
    <t>Company Name: Modi Realty Miryalaguda LLP</t>
  </si>
  <si>
    <t>Project Name:  AVR Gulmohar Homes</t>
  </si>
  <si>
    <t>Summary - of credits</t>
  </si>
  <si>
    <t>Extra Works - Approved Value</t>
  </si>
  <si>
    <t>Club house - unbilled value - approx.</t>
  </si>
  <si>
    <t>Total A</t>
  </si>
  <si>
    <t>Summary - of debits</t>
  </si>
  <si>
    <t>Mobilization advance adjusted</t>
  </si>
  <si>
    <t>Amount paid</t>
  </si>
  <si>
    <t>Other debits : Labour Quarters Room Rent F.Y : 17-18</t>
  </si>
  <si>
    <t xml:space="preserve"> Labour Quarters Room Rent 18-19 </t>
  </si>
  <si>
    <t xml:space="preserve"> Labour Quarters Room Rent  19-20</t>
  </si>
  <si>
    <t xml:space="preserve">Villa no.30 / 71 / 37 /62 Excavation &amp; Footing Column of 9.65Lac Approved </t>
  </si>
  <si>
    <t xml:space="preserve"> Labour Quarters Room Rent  &amp; Other Debits 2020 -2021</t>
  </si>
  <si>
    <t xml:space="preserve"> Labour Quarters Room Rent  &amp; Other Debits 2021-22</t>
  </si>
  <si>
    <t>Material Exchange Value of F.Y 2020 - 2021 raised on Aug'20</t>
  </si>
  <si>
    <t>Material Exchange Value of F.Y 2020 - 2021 - raised on Nov'20</t>
  </si>
  <si>
    <t>Material Exchange Value of F.Y 2020 - 2021 - raised on June'21</t>
  </si>
  <si>
    <t xml:space="preserve">Material Exchange Value of F.Y 2017 -18 </t>
  </si>
  <si>
    <t>Miscellenous Payment</t>
  </si>
  <si>
    <t>Villa no. 18 Sale Amount Adjusted agst on A/c</t>
  </si>
  <si>
    <t>Total B</t>
  </si>
  <si>
    <t>Net payable to contractor (A-B)</t>
  </si>
  <si>
    <t xml:space="preserve">Work completed &amp; billed </t>
  </si>
  <si>
    <t>Payment for increase in rate form 01-04-2017 to 31-12-2018 - Incl GST</t>
  </si>
  <si>
    <t>Payment for increase in rate form 01-01-2019  to 31-03-2019  - Incl GST</t>
  </si>
  <si>
    <t>Payment for increase in rate form 01-04-2019 to 30-06-2019  - Incl GST</t>
  </si>
  <si>
    <t>Payment for increase in rate form 01-07-2019 to 30-09-2019  - Incl GST</t>
  </si>
  <si>
    <t>Payment for increase in rate form 01-10-2019 to 31-12-2019  - Incl GST</t>
  </si>
  <si>
    <t>Payment for increase in rate form 01-01-2020 to 31-03-2020  - Incl GST</t>
  </si>
  <si>
    <t>Payment for increase in rate form 01-04-2020 to 30-06-2020  - Incl GST</t>
  </si>
  <si>
    <t>Club house - Billed &amp; Approved value  - Incl GST</t>
  </si>
  <si>
    <t>Work Done &amp; Unbilled -  Excl  GST **</t>
  </si>
  <si>
    <t>Payment for increase in rate form 01-10-2020 to 30-12-2020 - Not Approved  Incl GST *</t>
  </si>
  <si>
    <t>Payment for increase in rate form 01-07-2020 to 30-09-2020 - Not Approved Incl GST*</t>
  </si>
  <si>
    <t>Extra Works - Not Approved  - Incl GST *</t>
  </si>
  <si>
    <t>Note :</t>
  </si>
  <si>
    <t>**  UnBilled Exclusive GST Value</t>
  </si>
  <si>
    <t>* Inclusive GST Value ( GST Bill Not Received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</si>
</sst>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[$-409]d/mmm/yy;@"/>
  </numFmts>
  <fonts count="4">
    <font>
      <sz val="11"/>
      <color indexed="8"/>
      <name val="Calibri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164" fontId="3" fillId="0" borderId="0" applyFont="0" applyFill="0" applyBorder="0" applyAlignment="0" applyProtection="0">
      <alignment vertical="center"/>
    </xf>
    <xf numFmtId="0" fontId="3" fillId="2" borderId="11" applyNumberFormat="0" applyFont="0" applyAlignment="0" applyProtection="0">
      <alignment vertical="center"/>
    </xf>
  </cellStyleXfs>
  <cellXfs count="84">
    <xf numFmtId="0" fontId="0" fillId="0" borderId="0" xfId="0" applyAlignment="1"/>
    <xf numFmtId="0" fontId="1" fillId="0" borderId="0" xfId="0" applyFont="1" applyAlignment="1">
      <alignment horizontal="left" vertical="center"/>
    </xf>
    <xf numFmtId="165" fontId="1" fillId="0" borderId="0" xfId="1" applyNumberFormat="1" applyFont="1" applyAlignment="1">
      <alignment horizontal="left" vertical="center"/>
    </xf>
    <xf numFmtId="0" fontId="1" fillId="0" borderId="0" xfId="0" applyFont="1" applyAlignment="1"/>
    <xf numFmtId="165" fontId="1" fillId="0" borderId="0" xfId="1" applyNumberFormat="1" applyFont="1" applyFill="1" applyAlignment="1"/>
    <xf numFmtId="14" fontId="1" fillId="0" borderId="0" xfId="0" applyNumberFormat="1" applyFont="1" applyAlignment="1">
      <alignment horizontal="left" vertical="center"/>
    </xf>
    <xf numFmtId="165" fontId="1" fillId="0" borderId="0" xfId="1" applyNumberFormat="1" applyFont="1" applyFill="1" applyAlignment="1">
      <alignment horizontal="left" vertical="center"/>
    </xf>
    <xf numFmtId="165" fontId="1" fillId="0" borderId="0" xfId="3" applyNumberFormat="1" applyFont="1" applyAlignment="1">
      <alignment horizontal="left" vertical="center"/>
    </xf>
    <xf numFmtId="165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5" fontId="1" fillId="0" borderId="1" xfId="1" applyNumberFormat="1" applyFont="1" applyFill="1" applyBorder="1" applyAlignment="1">
      <alignment horizontal="left" vertical="center"/>
    </xf>
    <xf numFmtId="165" fontId="1" fillId="0" borderId="0" xfId="0" applyNumberFormat="1" applyFont="1" applyAlignment="1"/>
    <xf numFmtId="0" fontId="1" fillId="0" borderId="0" xfId="0" applyFont="1" applyBorder="1" applyAlignment="1" applyProtection="1"/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14" fontId="1" fillId="0" borderId="0" xfId="0" applyNumberFormat="1" applyFont="1" applyAlignment="1" applyProtection="1"/>
    <xf numFmtId="166" fontId="1" fillId="0" borderId="0" xfId="1" applyNumberFormat="1" applyFont="1" applyAlignment="1" applyProtection="1"/>
    <xf numFmtId="0" fontId="1" fillId="0" borderId="0" xfId="0" applyFont="1" applyAlignment="1" applyProtection="1">
      <protection locked="0"/>
    </xf>
    <xf numFmtId="14" fontId="1" fillId="0" borderId="0" xfId="0" applyNumberFormat="1" applyFont="1" applyAlignment="1" applyProtection="1">
      <protection locked="0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/>
    <xf numFmtId="166" fontId="1" fillId="0" borderId="1" xfId="1" applyNumberFormat="1" applyFont="1" applyBorder="1" applyAlignment="1" applyProtection="1"/>
    <xf numFmtId="14" fontId="1" fillId="0" borderId="1" xfId="1" applyNumberFormat="1" applyFont="1" applyBorder="1" applyAlignment="1" applyProtection="1"/>
    <xf numFmtId="0" fontId="1" fillId="0" borderId="2" xfId="0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166" fontId="1" fillId="0" borderId="2" xfId="1" applyNumberFormat="1" applyFont="1" applyBorder="1" applyAlignment="1" applyProtection="1">
      <alignment horizontal="center" wrapText="1"/>
    </xf>
    <xf numFmtId="14" fontId="1" fillId="0" borderId="2" xfId="1" applyNumberFormat="1" applyFont="1" applyBorder="1" applyAlignment="1" applyProtection="1">
      <alignment horizontal="center" wrapText="1"/>
    </xf>
    <xf numFmtId="49" fontId="2" fillId="0" borderId="0" xfId="0" applyNumberFormat="1" applyFont="1" applyFill="1" applyAlignment="1" applyProtection="1">
      <alignment horizontal="center"/>
      <protection locked="0"/>
    </xf>
    <xf numFmtId="2" fontId="2" fillId="0" borderId="0" xfId="1" applyNumberFormat="1" applyFont="1" applyFill="1" applyAlignment="1" applyProtection="1">
      <alignment horizontal="center"/>
      <protection locked="0"/>
    </xf>
    <xf numFmtId="165" fontId="2" fillId="0" borderId="0" xfId="1" applyNumberFormat="1" applyFont="1" applyFill="1" applyAlignment="1" applyProtection="1">
      <alignment horizontal="center"/>
      <protection locked="0"/>
    </xf>
    <xf numFmtId="167" fontId="2" fillId="0" borderId="0" xfId="1" applyNumberFormat="1" applyFont="1" applyFill="1" applyAlignment="1" applyProtection="1">
      <protection locked="0"/>
    </xf>
    <xf numFmtId="166" fontId="1" fillId="0" borderId="0" xfId="1" applyNumberFormat="1" applyFont="1" applyAlignment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167" fontId="1" fillId="0" borderId="0" xfId="0" applyNumberFormat="1" applyFont="1" applyFill="1" applyAlignment="1" applyProtection="1"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1" applyNumberFormat="1" applyFont="1" applyBorder="1" applyAlignment="1" applyProtection="1">
      <alignment horizontal="center"/>
      <protection locked="0"/>
    </xf>
    <xf numFmtId="167" fontId="2" fillId="0" borderId="0" xfId="1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</xf>
    <xf numFmtId="14" fontId="1" fillId="0" borderId="0" xfId="0" applyNumberFormat="1" applyFont="1" applyAlignment="1" applyProtection="1">
      <alignment horizontal="right"/>
    </xf>
    <xf numFmtId="0" fontId="1" fillId="0" borderId="1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wrapText="1"/>
    </xf>
    <xf numFmtId="166" fontId="1" fillId="0" borderId="1" xfId="1" applyNumberFormat="1" applyFont="1" applyBorder="1" applyAlignment="1" applyProtection="1">
      <alignment wrapText="1"/>
    </xf>
    <xf numFmtId="14" fontId="1" fillId="0" borderId="1" xfId="1" applyNumberFormat="1" applyFont="1" applyBorder="1" applyAlignment="1" applyProtection="1">
      <alignment wrapText="1"/>
    </xf>
    <xf numFmtId="0" fontId="1" fillId="0" borderId="0" xfId="0" applyFont="1" applyAlignment="1" applyProtection="1">
      <alignment horizontal="left"/>
      <protection locked="0"/>
    </xf>
    <xf numFmtId="166" fontId="2" fillId="0" borderId="0" xfId="1" applyNumberFormat="1" applyFont="1" applyAlignment="1" applyProtection="1">
      <alignment horizontal="center"/>
      <protection locked="0"/>
    </xf>
    <xf numFmtId="167" fontId="2" fillId="0" borderId="0" xfId="1" applyNumberFormat="1" applyFont="1" applyAlignment="1" applyProtection="1">
      <alignment horizontal="right"/>
      <protection locked="0"/>
    </xf>
    <xf numFmtId="167" fontId="1" fillId="0" borderId="0" xfId="1" applyNumberFormat="1" applyFont="1" applyAlignment="1" applyProtection="1">
      <alignment horizontal="right"/>
      <protection locked="0"/>
    </xf>
    <xf numFmtId="167" fontId="1" fillId="0" borderId="0" xfId="1" applyNumberFormat="1" applyFont="1" applyAlignment="1" applyProtection="1"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167" fontId="2" fillId="0" borderId="0" xfId="1" applyNumberFormat="1" applyFont="1" applyFill="1" applyBorder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/>
    </xf>
    <xf numFmtId="14" fontId="1" fillId="0" borderId="0" xfId="1" applyNumberFormat="1" applyFont="1" applyAlignment="1" applyProtection="1">
      <alignment horizontal="center"/>
      <protection locked="0"/>
    </xf>
    <xf numFmtId="49" fontId="1" fillId="0" borderId="0" xfId="1" applyNumberFormat="1" applyFont="1" applyAlignment="1" applyProtection="1">
      <protection locked="0"/>
    </xf>
    <xf numFmtId="164" fontId="1" fillId="0" borderId="0" xfId="1" applyFont="1" applyAlignment="1" applyProtection="1">
      <protection locked="0"/>
    </xf>
    <xf numFmtId="165" fontId="1" fillId="0" borderId="0" xfId="1" applyNumberFormat="1" applyFont="1" applyAlignment="1" applyProtection="1">
      <protection locked="0"/>
    </xf>
    <xf numFmtId="164" fontId="1" fillId="0" borderId="0" xfId="1" applyFont="1" applyAlignment="1" applyProtection="1"/>
    <xf numFmtId="49" fontId="1" fillId="0" borderId="0" xfId="1" applyNumberFormat="1" applyFont="1" applyAlignment="1" applyProtection="1">
      <alignment wrapText="1"/>
      <protection locked="0"/>
    </xf>
    <xf numFmtId="49" fontId="1" fillId="0" borderId="0" xfId="1" applyNumberFormat="1" applyFont="1" applyAlignment="1" applyProtection="1">
      <alignment horizontal="left"/>
      <protection locked="0"/>
    </xf>
    <xf numFmtId="164" fontId="1" fillId="0" borderId="0" xfId="1" applyFont="1" applyBorder="1" applyAlignment="1" applyProtection="1">
      <protection locked="0"/>
    </xf>
    <xf numFmtId="14" fontId="1" fillId="0" borderId="0" xfId="0" applyNumberFormat="1" applyFont="1" applyAlignment="1" applyProtection="1">
      <alignment horizontal="center"/>
    </xf>
    <xf numFmtId="14" fontId="1" fillId="0" borderId="0" xfId="1" applyNumberFormat="1" applyFont="1" applyAlignment="1" applyProtection="1">
      <protection locked="0"/>
    </xf>
    <xf numFmtId="164" fontId="1" fillId="0" borderId="1" xfId="1" applyFont="1" applyBorder="1" applyAlignment="1" applyProtection="1"/>
    <xf numFmtId="0" fontId="1" fillId="0" borderId="3" xfId="0" applyFont="1" applyBorder="1" applyAlignment="1" applyProtection="1"/>
    <xf numFmtId="0" fontId="1" fillId="0" borderId="4" xfId="0" applyFont="1" applyBorder="1" applyAlignment="1" applyProtection="1"/>
    <xf numFmtId="0" fontId="1" fillId="0" borderId="5" xfId="0" applyFont="1" applyBorder="1" applyAlignment="1" applyProtection="1"/>
    <xf numFmtId="0" fontId="1" fillId="0" borderId="6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0" fontId="1" fillId="0" borderId="8" xfId="0" applyFont="1" applyBorder="1" applyAlignment="1" applyProtection="1"/>
    <xf numFmtId="14" fontId="1" fillId="0" borderId="9" xfId="0" applyNumberFormat="1" applyFont="1" applyBorder="1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10" xfId="0" applyFont="1" applyBorder="1" applyAlignment="1" applyProtection="1">
      <protection locked="0"/>
    </xf>
    <xf numFmtId="0" fontId="1" fillId="0" borderId="9" xfId="0" applyFont="1" applyBorder="1" applyAlignment="1" applyProtection="1">
      <protection locked="0"/>
    </xf>
    <xf numFmtId="165" fontId="1" fillId="0" borderId="0" xfId="1" applyNumberFormat="1" applyFont="1" applyAlignment="1" applyProtection="1"/>
    <xf numFmtId="165" fontId="1" fillId="0" borderId="1" xfId="0" applyNumberFormat="1" applyFont="1" applyBorder="1" applyAlignment="1" applyProtection="1"/>
    <xf numFmtId="0" fontId="1" fillId="0" borderId="7" xfId="0" applyFont="1" applyBorder="1" applyAlignment="1" applyProtection="1"/>
    <xf numFmtId="0" fontId="1" fillId="0" borderId="6" xfId="0" applyFont="1" applyBorder="1" applyAlignment="1" applyProtection="1"/>
    <xf numFmtId="0" fontId="1" fillId="0" borderId="10" xfId="0" applyFont="1" applyBorder="1" applyAlignment="1" applyProtection="1"/>
    <xf numFmtId="0" fontId="1" fillId="0" borderId="9" xfId="0" applyFont="1" applyBorder="1" applyAlignment="1" applyProtection="1"/>
  </cellXfs>
  <cellStyles count="5">
    <cellStyle name="Comma" xfId="1" builtinId="3"/>
    <cellStyle name="Comma [0] 2" xfId="2" xr:uid="{00000000-0005-0000-0000-000001000000}"/>
    <cellStyle name="Comma 2" xfId="3" xr:uid="{00000000-0005-0000-0000-000002000000}"/>
    <cellStyle name="Normal" xfId="0" builtinId="0"/>
    <cellStyle name="Not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opLeftCell="A3" workbookViewId="0">
      <selection activeCell="C3" sqref="C3"/>
    </sheetView>
  </sheetViews>
  <sheetFormatPr defaultColWidth="9.140625" defaultRowHeight="12.75"/>
  <cols>
    <col min="1" max="1" width="7.42578125" style="15" customWidth="1"/>
    <col min="2" max="2" width="19.28515625" style="15" customWidth="1"/>
    <col min="3" max="6" width="14.85546875" style="15" customWidth="1"/>
    <col min="7" max="16384" width="9.140625" style="15"/>
  </cols>
  <sheetData>
    <row r="1" spans="1:6">
      <c r="A1" s="15" t="s">
        <v>0</v>
      </c>
    </row>
    <row r="2" spans="1:6">
      <c r="A2" s="15" t="s">
        <v>1</v>
      </c>
    </row>
    <row r="3" spans="1:6">
      <c r="A3" s="15" t="s">
        <v>2</v>
      </c>
      <c r="C3" s="18" t="s">
        <v>3</v>
      </c>
    </row>
    <row r="4" spans="1:6">
      <c r="A4" s="15" t="s">
        <v>4</v>
      </c>
      <c r="C4" s="18" t="s">
        <v>5</v>
      </c>
    </row>
    <row r="5" spans="1:6">
      <c r="A5" s="15" t="s">
        <v>6</v>
      </c>
      <c r="C5" s="18" t="s">
        <v>7</v>
      </c>
    </row>
    <row r="6" spans="1:6">
      <c r="A6" s="15" t="s">
        <v>8</v>
      </c>
      <c r="C6" s="19" t="s">
        <v>9</v>
      </c>
    </row>
    <row r="7" spans="1:6">
      <c r="A7" s="15" t="s">
        <v>10</v>
      </c>
      <c r="C7" s="16" t="s">
        <v>11</v>
      </c>
      <c r="D7" s="19">
        <v>44168</v>
      </c>
      <c r="E7" s="15" t="s">
        <v>12</v>
      </c>
      <c r="F7" s="19" t="s">
        <v>13</v>
      </c>
    </row>
    <row r="9" spans="1:6">
      <c r="A9" s="55" t="s">
        <v>14</v>
      </c>
      <c r="B9" s="55" t="s">
        <v>15</v>
      </c>
      <c r="C9" s="55" t="s">
        <v>16</v>
      </c>
      <c r="D9" s="55" t="s">
        <v>17</v>
      </c>
      <c r="E9" s="55" t="s">
        <v>18</v>
      </c>
      <c r="F9" s="55" t="s">
        <v>19</v>
      </c>
    </row>
    <row r="10" spans="1:6">
      <c r="A10" s="15">
        <v>1</v>
      </c>
      <c r="B10" s="18" t="s">
        <v>20</v>
      </c>
      <c r="C10" s="18" t="s">
        <v>21</v>
      </c>
      <c r="D10" s="59">
        <v>115.75</v>
      </c>
      <c r="E10" s="58">
        <v>575</v>
      </c>
      <c r="F10" s="78">
        <f>D10*E10</f>
        <v>66556.25</v>
      </c>
    </row>
    <row r="11" spans="1:6">
      <c r="A11" s="15">
        <v>2</v>
      </c>
      <c r="B11" s="18" t="s">
        <v>20</v>
      </c>
      <c r="C11" s="18" t="s">
        <v>22</v>
      </c>
      <c r="D11" s="59">
        <v>93</v>
      </c>
      <c r="E11" s="58">
        <v>400</v>
      </c>
      <c r="F11" s="78">
        <f t="shared" ref="F11" si="0">D11*E11</f>
        <v>37200</v>
      </c>
    </row>
    <row r="12" spans="1:6">
      <c r="A12" s="15">
        <v>3</v>
      </c>
      <c r="B12" s="18" t="s">
        <v>20</v>
      </c>
      <c r="C12" s="18" t="s">
        <v>23</v>
      </c>
      <c r="D12" s="59">
        <v>67</v>
      </c>
      <c r="E12" s="58">
        <v>350</v>
      </c>
      <c r="F12" s="78">
        <f t="shared" ref="F12" si="1">D12*E12</f>
        <v>23450</v>
      </c>
    </row>
    <row r="13" spans="1:6">
      <c r="A13" s="15">
        <v>4</v>
      </c>
      <c r="B13" s="18" t="s">
        <v>24</v>
      </c>
      <c r="C13" s="18" t="s">
        <v>21</v>
      </c>
      <c r="D13" s="59"/>
      <c r="E13" s="58">
        <v>550</v>
      </c>
      <c r="F13" s="78">
        <f t="shared" ref="F13" si="2">D13*E13</f>
        <v>0</v>
      </c>
    </row>
    <row r="14" spans="1:6">
      <c r="A14" s="15">
        <v>5</v>
      </c>
      <c r="B14" s="18" t="s">
        <v>24</v>
      </c>
      <c r="C14" s="18" t="s">
        <v>22</v>
      </c>
      <c r="D14" s="59"/>
      <c r="E14" s="58">
        <v>400</v>
      </c>
      <c r="F14" s="78">
        <f t="shared" ref="F14" si="3">D14*E14</f>
        <v>0</v>
      </c>
    </row>
    <row r="15" spans="1:6">
      <c r="A15" s="15">
        <v>6</v>
      </c>
      <c r="B15" s="18" t="s">
        <v>24</v>
      </c>
      <c r="C15" s="18" t="s">
        <v>23</v>
      </c>
      <c r="D15" s="59"/>
      <c r="E15" s="58">
        <v>0</v>
      </c>
      <c r="F15" s="78">
        <f t="shared" ref="F15" si="4">D15*E15</f>
        <v>0</v>
      </c>
    </row>
    <row r="16" spans="1:6">
      <c r="A16" s="15">
        <v>7</v>
      </c>
      <c r="B16" s="18" t="s">
        <v>25</v>
      </c>
      <c r="C16" s="18" t="s">
        <v>21</v>
      </c>
      <c r="D16" s="59"/>
      <c r="E16" s="58">
        <v>0</v>
      </c>
      <c r="F16" s="78">
        <f t="shared" ref="F16" si="5">D16*E16</f>
        <v>0</v>
      </c>
    </row>
    <row r="17" spans="1:6">
      <c r="A17" s="15">
        <v>8</v>
      </c>
      <c r="B17" s="18" t="s">
        <v>25</v>
      </c>
      <c r="C17" s="18" t="s">
        <v>22</v>
      </c>
      <c r="D17" s="59"/>
      <c r="E17" s="58">
        <v>450</v>
      </c>
      <c r="F17" s="78">
        <f t="shared" ref="F17" si="6">D17*E17</f>
        <v>0</v>
      </c>
    </row>
    <row r="18" spans="1:6">
      <c r="A18" s="15">
        <v>9</v>
      </c>
      <c r="B18" s="18" t="s">
        <v>25</v>
      </c>
      <c r="C18" s="18" t="s">
        <v>23</v>
      </c>
      <c r="D18" s="59"/>
      <c r="E18" s="58">
        <v>400</v>
      </c>
      <c r="F18" s="78">
        <f t="shared" ref="F18" si="7">D18*E18</f>
        <v>0</v>
      </c>
    </row>
    <row r="19" spans="1:6">
      <c r="A19" s="15">
        <v>10</v>
      </c>
      <c r="B19" s="18" t="s">
        <v>26</v>
      </c>
      <c r="C19" s="18" t="s">
        <v>21</v>
      </c>
      <c r="D19" s="59"/>
      <c r="E19" s="58">
        <v>550</v>
      </c>
      <c r="F19" s="78">
        <f t="shared" ref="F19" si="8">D19*E19</f>
        <v>0</v>
      </c>
    </row>
    <row r="20" spans="1:6">
      <c r="A20" s="15">
        <v>11</v>
      </c>
      <c r="B20" s="18" t="s">
        <v>26</v>
      </c>
      <c r="C20" s="18" t="s">
        <v>22</v>
      </c>
      <c r="D20" s="59"/>
      <c r="E20" s="58">
        <v>400</v>
      </c>
      <c r="F20" s="78">
        <f t="shared" ref="F20" si="9">D20*E20</f>
        <v>0</v>
      </c>
    </row>
    <row r="21" spans="1:6">
      <c r="A21" s="15">
        <v>12</v>
      </c>
      <c r="B21" s="18"/>
      <c r="C21" s="18"/>
      <c r="D21" s="59"/>
      <c r="E21" s="58"/>
      <c r="F21" s="78">
        <f t="shared" ref="F21" si="10">D21*E21</f>
        <v>0</v>
      </c>
    </row>
    <row r="22" spans="1:6">
      <c r="A22" s="15">
        <v>13</v>
      </c>
      <c r="B22" s="18"/>
      <c r="C22" s="18"/>
      <c r="D22" s="59"/>
      <c r="E22" s="58"/>
      <c r="F22" s="78">
        <f t="shared" ref="F22" si="11">D22*E22</f>
        <v>0</v>
      </c>
    </row>
    <row r="23" spans="1:6">
      <c r="A23" s="15">
        <v>14</v>
      </c>
      <c r="B23" s="18"/>
      <c r="C23" s="18"/>
      <c r="D23" s="59"/>
      <c r="E23" s="58"/>
      <c r="F23" s="78">
        <f t="shared" ref="F23" si="12">D23*E23</f>
        <v>0</v>
      </c>
    </row>
    <row r="24" spans="1:6">
      <c r="A24" s="15">
        <v>15</v>
      </c>
      <c r="B24" s="18"/>
      <c r="C24" s="18"/>
      <c r="D24" s="59"/>
      <c r="E24" s="58"/>
      <c r="F24" s="78">
        <f t="shared" ref="F24:F29" si="13">D24*E24</f>
        <v>0</v>
      </c>
    </row>
    <row r="25" spans="1:6">
      <c r="A25" s="15">
        <v>16</v>
      </c>
      <c r="B25" s="18"/>
      <c r="C25" s="18"/>
      <c r="D25" s="59"/>
      <c r="E25" s="58"/>
      <c r="F25" s="78">
        <f t="shared" si="13"/>
        <v>0</v>
      </c>
    </row>
    <row r="26" spans="1:6">
      <c r="A26" s="15">
        <v>17</v>
      </c>
      <c r="B26" s="18"/>
      <c r="C26" s="18"/>
      <c r="D26" s="59"/>
      <c r="E26" s="58"/>
      <c r="F26" s="78">
        <f t="shared" si="13"/>
        <v>0</v>
      </c>
    </row>
    <row r="27" spans="1:6">
      <c r="A27" s="15">
        <v>18</v>
      </c>
      <c r="B27" s="18"/>
      <c r="C27" s="18"/>
      <c r="D27" s="59"/>
      <c r="E27" s="58"/>
      <c r="F27" s="78">
        <f t="shared" si="13"/>
        <v>0</v>
      </c>
    </row>
    <row r="28" spans="1:6">
      <c r="A28" s="15">
        <v>19</v>
      </c>
      <c r="B28" s="18"/>
      <c r="C28" s="18"/>
      <c r="D28" s="59"/>
      <c r="E28" s="58"/>
      <c r="F28" s="78">
        <f t="shared" si="13"/>
        <v>0</v>
      </c>
    </row>
    <row r="29" spans="1:6">
      <c r="A29" s="15">
        <v>20</v>
      </c>
      <c r="B29" s="18"/>
      <c r="C29" s="18"/>
      <c r="D29" s="59"/>
      <c r="E29" s="58"/>
      <c r="F29" s="78">
        <f t="shared" si="13"/>
        <v>0</v>
      </c>
    </row>
    <row r="30" spans="1:6">
      <c r="A30" s="21"/>
      <c r="B30" s="21" t="s">
        <v>27</v>
      </c>
      <c r="C30" s="21"/>
      <c r="D30" s="21"/>
      <c r="E30" s="21"/>
      <c r="F30" s="79">
        <f>SUM(F10:F29)</f>
        <v>127206.25</v>
      </c>
    </row>
    <row r="31" spans="1:6">
      <c r="A31" s="12"/>
      <c r="B31" s="12" t="s">
        <v>28</v>
      </c>
      <c r="C31" s="12"/>
      <c r="D31" s="12"/>
      <c r="E31" s="12"/>
      <c r="F31" s="12"/>
    </row>
    <row r="32" spans="1:6">
      <c r="A32" s="21" t="s">
        <v>29</v>
      </c>
      <c r="B32" s="67"/>
      <c r="C32" s="21"/>
      <c r="D32" s="21"/>
      <c r="E32" s="21"/>
      <c r="F32" s="21" t="s">
        <v>30</v>
      </c>
    </row>
    <row r="33" spans="1:6">
      <c r="A33" s="69" t="s">
        <v>31</v>
      </c>
      <c r="B33" s="70" t="s">
        <v>32</v>
      </c>
      <c r="C33" s="80"/>
      <c r="D33" s="81"/>
      <c r="E33" s="80"/>
      <c r="F33" s="69"/>
    </row>
    <row r="34" spans="1:6">
      <c r="A34" s="73" t="s">
        <v>33</v>
      </c>
      <c r="B34" s="74" t="s">
        <v>9</v>
      </c>
      <c r="C34" s="82"/>
      <c r="D34" s="83"/>
      <c r="E34" s="82"/>
      <c r="F34" s="73"/>
    </row>
    <row r="35" spans="1:6">
      <c r="A35" s="12"/>
      <c r="B35" s="12"/>
      <c r="C35" s="12"/>
      <c r="D35" s="12"/>
      <c r="E35" s="12"/>
      <c r="F35" s="12"/>
    </row>
  </sheetData>
  <sheetProtection password="CA15" sheet="1" objects="1" scenarios="1" selectLockedCells="1"/>
  <printOptions gridLines="1"/>
  <pageMargins left="0.69930555555555596" right="0.69930555555555596" top="0.75" bottom="0.75" header="0.3" footer="0.3"/>
  <pageSetup paperSize="9" orientation="portrait"/>
  <headerFooter alignWithMargins="0">
    <oddHeader>&amp;C&amp;A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0"/>
  <sheetViews>
    <sheetView topLeftCell="A10" workbookViewId="0">
      <selection activeCell="E10" sqref="E10"/>
    </sheetView>
  </sheetViews>
  <sheetFormatPr defaultColWidth="8.85546875" defaultRowHeight="12.75"/>
  <cols>
    <col min="1" max="1" width="7.42578125" style="15" customWidth="1"/>
    <col min="2" max="2" width="25.140625" style="15" customWidth="1"/>
    <col min="3" max="6" width="13.140625" style="15" customWidth="1"/>
    <col min="7" max="16384" width="8.85546875" style="15"/>
  </cols>
  <sheetData>
    <row r="1" spans="1:6">
      <c r="A1" s="15" t="s">
        <v>34</v>
      </c>
    </row>
    <row r="2" spans="1:6">
      <c r="A2" s="15" t="s">
        <v>35</v>
      </c>
    </row>
    <row r="3" spans="1:6">
      <c r="A3" s="15" t="s">
        <v>2</v>
      </c>
      <c r="C3" s="18" t="s">
        <v>36</v>
      </c>
    </row>
    <row r="4" spans="1:6">
      <c r="A4" s="15" t="s">
        <v>4</v>
      </c>
      <c r="C4" s="18" t="s">
        <v>5</v>
      </c>
    </row>
    <row r="5" spans="1:6">
      <c r="A5" s="15" t="s">
        <v>6</v>
      </c>
      <c r="C5" s="18" t="s">
        <v>7</v>
      </c>
    </row>
    <row r="6" spans="1:6">
      <c r="A6" s="15" t="s">
        <v>8</v>
      </c>
      <c r="C6" s="19" t="s">
        <v>37</v>
      </c>
    </row>
    <row r="7" spans="1:6">
      <c r="A7" s="15" t="s">
        <v>10</v>
      </c>
      <c r="C7" s="16" t="s">
        <v>11</v>
      </c>
      <c r="D7" s="19">
        <v>44168</v>
      </c>
      <c r="E7" s="15" t="s">
        <v>12</v>
      </c>
      <c r="F7" s="19" t="s">
        <v>13</v>
      </c>
    </row>
    <row r="9" spans="1:6">
      <c r="A9" s="55" t="s">
        <v>14</v>
      </c>
      <c r="B9" s="55" t="s">
        <v>38</v>
      </c>
      <c r="C9" s="55" t="s">
        <v>17</v>
      </c>
      <c r="D9" s="55" t="s">
        <v>18</v>
      </c>
      <c r="E9" s="55" t="s">
        <v>39</v>
      </c>
      <c r="F9" s="55" t="s">
        <v>19</v>
      </c>
    </row>
    <row r="10" spans="1:6">
      <c r="A10" s="15">
        <v>1</v>
      </c>
      <c r="B10" s="18" t="s">
        <v>40</v>
      </c>
      <c r="C10" s="58">
        <v>1.6830000000000001</v>
      </c>
      <c r="D10" s="58">
        <v>900</v>
      </c>
      <c r="E10" s="58" t="s">
        <v>41</v>
      </c>
      <c r="F10" s="78">
        <f>C10*D10</f>
        <v>1514.7</v>
      </c>
    </row>
    <row r="11" spans="1:6">
      <c r="A11" s="15">
        <v>2</v>
      </c>
      <c r="B11" s="18" t="s">
        <v>42</v>
      </c>
      <c r="C11" s="58">
        <v>0</v>
      </c>
      <c r="D11" s="58">
        <v>1800</v>
      </c>
      <c r="E11" s="58" t="s">
        <v>43</v>
      </c>
      <c r="F11" s="78">
        <f t="shared" ref="F11" si="0">C11*D11</f>
        <v>0</v>
      </c>
    </row>
    <row r="12" spans="1:6">
      <c r="A12" s="15">
        <v>3</v>
      </c>
      <c r="B12" s="18"/>
      <c r="C12" s="58"/>
      <c r="D12" s="58"/>
      <c r="E12" s="58"/>
      <c r="F12" s="78">
        <f t="shared" ref="F12" si="1">C12*D12</f>
        <v>0</v>
      </c>
    </row>
    <row r="13" spans="1:6">
      <c r="A13" s="15">
        <v>4</v>
      </c>
      <c r="B13" s="18"/>
      <c r="C13" s="58"/>
      <c r="D13" s="58"/>
      <c r="E13" s="58"/>
      <c r="F13" s="78">
        <f t="shared" ref="F13" si="2">C13*D13</f>
        <v>0</v>
      </c>
    </row>
    <row r="14" spans="1:6">
      <c r="A14" s="15">
        <v>5</v>
      </c>
      <c r="B14" s="18"/>
      <c r="C14" s="58"/>
      <c r="D14" s="58"/>
      <c r="E14" s="58"/>
      <c r="F14" s="78">
        <f t="shared" ref="F14" si="3">C14*D14</f>
        <v>0</v>
      </c>
    </row>
    <row r="15" spans="1:6">
      <c r="A15" s="15">
        <v>6</v>
      </c>
      <c r="B15" s="18"/>
      <c r="C15" s="58"/>
      <c r="D15" s="58"/>
      <c r="E15" s="58"/>
      <c r="F15" s="78">
        <f t="shared" ref="F15" si="4">C15*D15</f>
        <v>0</v>
      </c>
    </row>
    <row r="16" spans="1:6">
      <c r="A16" s="15">
        <v>7</v>
      </c>
      <c r="B16" s="18"/>
      <c r="C16" s="58"/>
      <c r="D16" s="58"/>
      <c r="E16" s="58"/>
      <c r="F16" s="78">
        <f t="shared" ref="F16" si="5">C16*D16</f>
        <v>0</v>
      </c>
    </row>
    <row r="17" spans="1:7">
      <c r="A17" s="15">
        <v>8</v>
      </c>
      <c r="B17" s="18"/>
      <c r="C17" s="58"/>
      <c r="D17" s="58"/>
      <c r="E17" s="58"/>
      <c r="F17" s="78">
        <f t="shared" ref="F17" si="6">C17*D17</f>
        <v>0</v>
      </c>
    </row>
    <row r="18" spans="1:7">
      <c r="A18" s="15">
        <v>9</v>
      </c>
      <c r="B18" s="18"/>
      <c r="C18" s="58"/>
      <c r="D18" s="58"/>
      <c r="E18" s="58"/>
      <c r="F18" s="78">
        <f t="shared" ref="F18" si="7">C18*D18</f>
        <v>0</v>
      </c>
    </row>
    <row r="19" spans="1:7">
      <c r="A19" s="15">
        <v>10</v>
      </c>
      <c r="B19" s="18"/>
      <c r="C19" s="58"/>
      <c r="D19" s="58"/>
      <c r="E19" s="58"/>
      <c r="F19" s="78">
        <f t="shared" ref="F19" si="8">C19*D19</f>
        <v>0</v>
      </c>
    </row>
    <row r="20" spans="1:7">
      <c r="A20" s="15">
        <v>11</v>
      </c>
      <c r="B20" s="18"/>
      <c r="C20" s="58"/>
      <c r="D20" s="58"/>
      <c r="E20" s="58"/>
      <c r="F20" s="78">
        <f t="shared" ref="F20" si="9">C20*D20</f>
        <v>0</v>
      </c>
    </row>
    <row r="21" spans="1:7">
      <c r="A21" s="15">
        <v>12</v>
      </c>
      <c r="B21" s="18"/>
      <c r="C21" s="58"/>
      <c r="D21" s="58"/>
      <c r="E21" s="58"/>
      <c r="F21" s="78">
        <f t="shared" ref="F21" si="10">C21*D21</f>
        <v>0</v>
      </c>
    </row>
    <row r="22" spans="1:7">
      <c r="A22" s="15">
        <v>13</v>
      </c>
      <c r="B22" s="18"/>
      <c r="C22" s="58"/>
      <c r="D22" s="58"/>
      <c r="E22" s="58"/>
      <c r="F22" s="78">
        <f t="shared" ref="F22" si="11">C22*D22</f>
        <v>0</v>
      </c>
    </row>
    <row r="23" spans="1:7">
      <c r="A23" s="15">
        <v>14</v>
      </c>
      <c r="B23" s="18"/>
      <c r="C23" s="58"/>
      <c r="D23" s="58"/>
      <c r="E23" s="58"/>
      <c r="F23" s="78">
        <f t="shared" ref="F23" si="12">C23*D23</f>
        <v>0</v>
      </c>
    </row>
    <row r="24" spans="1:7">
      <c r="A24" s="15">
        <v>15</v>
      </c>
      <c r="B24" s="18"/>
      <c r="C24" s="58"/>
      <c r="D24" s="58"/>
      <c r="E24" s="58"/>
      <c r="F24" s="78">
        <f t="shared" ref="F24" si="13">C24*D24</f>
        <v>0</v>
      </c>
    </row>
    <row r="25" spans="1:7">
      <c r="A25" s="15">
        <v>16</v>
      </c>
      <c r="B25" s="18"/>
      <c r="C25" s="58"/>
      <c r="D25" s="58"/>
      <c r="E25" s="58"/>
      <c r="F25" s="78">
        <f t="shared" ref="F25" si="14">C25*D25</f>
        <v>0</v>
      </c>
    </row>
    <row r="26" spans="1:7">
      <c r="A26" s="15">
        <v>17</v>
      </c>
      <c r="B26" s="18"/>
      <c r="C26" s="58"/>
      <c r="D26" s="58"/>
      <c r="E26" s="58"/>
      <c r="F26" s="78">
        <f t="shared" ref="F26" si="15">C26*D26</f>
        <v>0</v>
      </c>
      <c r="G26" s="12"/>
    </row>
    <row r="27" spans="1:7">
      <c r="A27" s="15">
        <v>18</v>
      </c>
      <c r="B27" s="18"/>
      <c r="C27" s="58"/>
      <c r="D27" s="58"/>
      <c r="E27" s="58"/>
      <c r="F27" s="78">
        <f t="shared" ref="F27:F34" si="16">C27*D27</f>
        <v>0</v>
      </c>
      <c r="G27" s="12"/>
    </row>
    <row r="28" spans="1:7">
      <c r="A28" s="15">
        <v>19</v>
      </c>
      <c r="B28" s="18"/>
      <c r="C28" s="58"/>
      <c r="D28" s="58"/>
      <c r="E28" s="58"/>
      <c r="F28" s="78">
        <f t="shared" si="16"/>
        <v>0</v>
      </c>
      <c r="G28" s="12"/>
    </row>
    <row r="29" spans="1:7">
      <c r="A29" s="15">
        <v>20</v>
      </c>
      <c r="B29" s="18"/>
      <c r="C29" s="58"/>
      <c r="D29" s="58"/>
      <c r="E29" s="58"/>
      <c r="F29" s="78">
        <f t="shared" si="16"/>
        <v>0</v>
      </c>
      <c r="G29" s="12"/>
    </row>
    <row r="30" spans="1:7">
      <c r="A30" s="15">
        <v>21</v>
      </c>
      <c r="B30" s="18"/>
      <c r="C30" s="58"/>
      <c r="D30" s="58"/>
      <c r="E30" s="58"/>
      <c r="F30" s="78">
        <f t="shared" si="16"/>
        <v>0</v>
      </c>
      <c r="G30" s="12"/>
    </row>
    <row r="31" spans="1:7">
      <c r="A31" s="15">
        <v>22</v>
      </c>
      <c r="B31" s="18"/>
      <c r="C31" s="58"/>
      <c r="D31" s="58"/>
      <c r="E31" s="58"/>
      <c r="F31" s="78">
        <f t="shared" si="16"/>
        <v>0</v>
      </c>
    </row>
    <row r="32" spans="1:7">
      <c r="A32" s="15">
        <v>23</v>
      </c>
      <c r="B32" s="18"/>
      <c r="C32" s="58"/>
      <c r="D32" s="58"/>
      <c r="E32" s="58"/>
      <c r="F32" s="78">
        <f t="shared" si="16"/>
        <v>0</v>
      </c>
    </row>
    <row r="33" spans="1:6">
      <c r="A33" s="15">
        <v>24</v>
      </c>
      <c r="B33" s="18"/>
      <c r="C33" s="58"/>
      <c r="D33" s="58"/>
      <c r="E33" s="58"/>
      <c r="F33" s="78">
        <f t="shared" si="16"/>
        <v>0</v>
      </c>
    </row>
    <row r="34" spans="1:6">
      <c r="A34" s="15">
        <v>25</v>
      </c>
      <c r="B34" s="18"/>
      <c r="C34" s="58"/>
      <c r="D34" s="58"/>
      <c r="E34" s="58"/>
      <c r="F34" s="78">
        <f t="shared" si="16"/>
        <v>0</v>
      </c>
    </row>
    <row r="35" spans="1:6">
      <c r="A35" s="21"/>
      <c r="B35" s="21" t="s">
        <v>27</v>
      </c>
      <c r="C35" s="21"/>
      <c r="D35" s="21"/>
      <c r="E35" s="21"/>
      <c r="F35" s="79">
        <f>SUM(F10:F34)</f>
        <v>1514.7</v>
      </c>
    </row>
    <row r="36" spans="1:6">
      <c r="A36" s="12"/>
      <c r="B36" s="12" t="s">
        <v>28</v>
      </c>
      <c r="C36" s="12"/>
      <c r="D36" s="12"/>
      <c r="E36" s="12"/>
      <c r="F36" s="12"/>
    </row>
    <row r="37" spans="1:6">
      <c r="A37" s="21" t="s">
        <v>29</v>
      </c>
      <c r="B37" s="67"/>
      <c r="C37" s="21"/>
      <c r="D37" s="21"/>
      <c r="E37" s="21"/>
      <c r="F37" s="21" t="s">
        <v>30</v>
      </c>
    </row>
    <row r="38" spans="1:6">
      <c r="A38" s="69" t="s">
        <v>31</v>
      </c>
      <c r="B38" s="70" t="s">
        <v>44</v>
      </c>
      <c r="C38" s="80"/>
      <c r="D38" s="81"/>
      <c r="E38" s="80"/>
      <c r="F38" s="69"/>
    </row>
    <row r="39" spans="1:6">
      <c r="A39" s="73" t="s">
        <v>33</v>
      </c>
      <c r="B39" s="74" t="s">
        <v>9</v>
      </c>
      <c r="C39" s="82"/>
      <c r="D39" s="83"/>
      <c r="E39" s="82"/>
      <c r="F39" s="73"/>
    </row>
    <row r="40" spans="1:6">
      <c r="A40" s="12"/>
      <c r="B40" s="12"/>
      <c r="C40" s="12"/>
      <c r="D40" s="12"/>
      <c r="E40" s="12"/>
      <c r="F40" s="12"/>
    </row>
  </sheetData>
  <sheetProtection password="CA15" sheet="1" objects="1" scenarios="1" selectLockedCells="1"/>
  <printOptions gridLines="1"/>
  <pageMargins left="0.69930555555555596" right="0.69930555555555596" top="0.75" bottom="0.75" header="0.3" footer="0.3"/>
  <pageSetup paperSize="9" orientation="portrait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9"/>
  <sheetViews>
    <sheetView topLeftCell="A5" workbookViewId="0">
      <selection activeCell="I16" sqref="I16"/>
    </sheetView>
  </sheetViews>
  <sheetFormatPr defaultColWidth="8.85546875" defaultRowHeight="12.75"/>
  <cols>
    <col min="1" max="1" width="7.42578125" style="15" customWidth="1"/>
    <col min="2" max="2" width="35.7109375" style="15" customWidth="1"/>
    <col min="3" max="8" width="12.85546875" style="15" customWidth="1"/>
    <col min="9" max="16384" width="8.85546875" style="15"/>
  </cols>
  <sheetData>
    <row r="1" spans="1:9">
      <c r="A1" s="15" t="s">
        <v>45</v>
      </c>
    </row>
    <row r="2" spans="1:9">
      <c r="A2" s="15" t="s">
        <v>46</v>
      </c>
    </row>
    <row r="3" spans="1:9">
      <c r="A3" s="15" t="s">
        <v>2</v>
      </c>
      <c r="C3" s="18" t="s">
        <v>36</v>
      </c>
    </row>
    <row r="4" spans="1:9">
      <c r="A4" s="15" t="s">
        <v>4</v>
      </c>
      <c r="C4" s="18" t="s">
        <v>5</v>
      </c>
    </row>
    <row r="5" spans="1:9">
      <c r="A5" s="15" t="s">
        <v>6</v>
      </c>
      <c r="C5" s="18" t="s">
        <v>7</v>
      </c>
    </row>
    <row r="6" spans="1:9">
      <c r="A6" s="15" t="s">
        <v>8</v>
      </c>
      <c r="C6" s="19" t="s">
        <v>9</v>
      </c>
    </row>
    <row r="7" spans="1:9">
      <c r="A7" s="15" t="s">
        <v>10</v>
      </c>
      <c r="C7" s="16" t="s">
        <v>11</v>
      </c>
      <c r="D7" s="19">
        <v>44168</v>
      </c>
      <c r="E7" s="15" t="s">
        <v>12</v>
      </c>
      <c r="F7" s="19" t="s">
        <v>13</v>
      </c>
    </row>
    <row r="8" spans="1:9">
      <c r="G8" s="12"/>
      <c r="H8" s="12"/>
    </row>
    <row r="9" spans="1:9">
      <c r="A9" s="55" t="s">
        <v>14</v>
      </c>
      <c r="B9" s="55" t="s">
        <v>47</v>
      </c>
      <c r="C9" s="55" t="s">
        <v>48</v>
      </c>
      <c r="D9" s="55" t="s">
        <v>49</v>
      </c>
      <c r="E9" s="55" t="s">
        <v>17</v>
      </c>
      <c r="F9" s="55" t="s">
        <v>39</v>
      </c>
      <c r="G9" s="21" t="s">
        <v>50</v>
      </c>
      <c r="H9" s="21" t="s">
        <v>19</v>
      </c>
    </row>
    <row r="10" spans="1:9">
      <c r="A10" s="15">
        <v>1</v>
      </c>
      <c r="B10" s="18" t="s">
        <v>51</v>
      </c>
      <c r="C10" s="56" t="s">
        <v>52</v>
      </c>
      <c r="D10" s="57" t="s">
        <v>53</v>
      </c>
      <c r="E10" s="58">
        <v>21.8</v>
      </c>
      <c r="F10" s="59" t="s">
        <v>54</v>
      </c>
      <c r="G10" s="58">
        <v>620</v>
      </c>
      <c r="H10" s="60">
        <v>13516</v>
      </c>
    </row>
    <row r="11" spans="1:9">
      <c r="A11" s="15">
        <v>2</v>
      </c>
      <c r="B11" s="18" t="s">
        <v>55</v>
      </c>
      <c r="C11" s="56" t="s">
        <v>52</v>
      </c>
      <c r="D11" s="57" t="s">
        <v>56</v>
      </c>
      <c r="E11" s="58">
        <v>23.07</v>
      </c>
      <c r="F11" s="59" t="s">
        <v>54</v>
      </c>
      <c r="G11" s="58">
        <v>620</v>
      </c>
      <c r="H11" s="60">
        <v>14303</v>
      </c>
    </row>
    <row r="12" spans="1:9">
      <c r="A12" s="15">
        <v>3</v>
      </c>
      <c r="B12" s="18" t="s">
        <v>57</v>
      </c>
      <c r="C12" s="56" t="s">
        <v>52</v>
      </c>
      <c r="D12" s="61" t="s">
        <v>58</v>
      </c>
      <c r="E12" s="58">
        <v>250</v>
      </c>
      <c r="F12" s="59" t="s">
        <v>59</v>
      </c>
      <c r="G12" s="58">
        <v>28</v>
      </c>
      <c r="H12" s="60">
        <v>7000</v>
      </c>
    </row>
    <row r="13" spans="1:9">
      <c r="A13" s="15">
        <v>4</v>
      </c>
      <c r="B13" s="18" t="s">
        <v>57</v>
      </c>
      <c r="C13" s="56" t="s">
        <v>13</v>
      </c>
      <c r="D13" s="57" t="s">
        <v>60</v>
      </c>
      <c r="E13" s="58">
        <v>250</v>
      </c>
      <c r="F13" s="59" t="s">
        <v>59</v>
      </c>
      <c r="G13" s="58">
        <v>28</v>
      </c>
      <c r="H13" s="60">
        <v>7000</v>
      </c>
    </row>
    <row r="14" spans="1:9">
      <c r="A14" s="15">
        <v>5</v>
      </c>
      <c r="B14" s="18" t="s">
        <v>61</v>
      </c>
      <c r="C14" s="56" t="s">
        <v>13</v>
      </c>
      <c r="D14" s="57" t="s">
        <v>62</v>
      </c>
      <c r="E14" s="58">
        <v>3000</v>
      </c>
      <c r="F14" s="59" t="s">
        <v>59</v>
      </c>
      <c r="G14" s="58">
        <v>7</v>
      </c>
      <c r="H14" s="60">
        <v>21000</v>
      </c>
    </row>
    <row r="15" spans="1:9">
      <c r="A15" s="15">
        <v>6</v>
      </c>
      <c r="B15" s="18" t="s">
        <v>63</v>
      </c>
      <c r="C15" s="56" t="s">
        <v>13</v>
      </c>
      <c r="D15" s="61" t="s">
        <v>64</v>
      </c>
      <c r="E15" s="58">
        <v>400</v>
      </c>
      <c r="F15" s="59" t="s">
        <v>59</v>
      </c>
      <c r="G15" s="58">
        <v>24</v>
      </c>
      <c r="H15" s="60">
        <v>9600</v>
      </c>
      <c r="I15" s="12"/>
    </row>
    <row r="16" spans="1:9">
      <c r="A16" s="15">
        <v>7</v>
      </c>
      <c r="B16" s="18" t="s">
        <v>57</v>
      </c>
      <c r="C16" s="56" t="s">
        <v>13</v>
      </c>
      <c r="D16" s="57" t="s">
        <v>65</v>
      </c>
      <c r="E16" s="58">
        <v>250</v>
      </c>
      <c r="F16" s="59" t="s">
        <v>59</v>
      </c>
      <c r="G16" s="58">
        <v>28</v>
      </c>
      <c r="H16" s="60">
        <v>7000</v>
      </c>
      <c r="I16" s="12"/>
    </row>
    <row r="17" spans="1:9">
      <c r="A17" s="15">
        <v>8</v>
      </c>
      <c r="B17" s="18"/>
      <c r="C17" s="56"/>
      <c r="D17" s="57"/>
      <c r="E17" s="58"/>
      <c r="F17" s="59"/>
      <c r="G17" s="58"/>
      <c r="H17" s="60"/>
      <c r="I17" s="12"/>
    </row>
    <row r="18" spans="1:9">
      <c r="A18" s="15">
        <v>9</v>
      </c>
      <c r="B18" s="18"/>
      <c r="C18" s="56"/>
      <c r="D18" s="57"/>
      <c r="E18" s="58"/>
      <c r="F18" s="59"/>
      <c r="G18" s="58"/>
      <c r="H18" s="60"/>
      <c r="I18" s="12"/>
    </row>
    <row r="19" spans="1:9">
      <c r="A19" s="15">
        <v>10</v>
      </c>
      <c r="B19" s="18"/>
      <c r="C19" s="56"/>
      <c r="D19" s="62"/>
      <c r="E19" s="58"/>
      <c r="F19" s="59"/>
      <c r="G19" s="63"/>
      <c r="H19" s="60"/>
      <c r="I19" s="12"/>
    </row>
    <row r="20" spans="1:9">
      <c r="A20" s="15">
        <v>11</v>
      </c>
      <c r="B20" s="18"/>
      <c r="C20" s="56"/>
      <c r="D20" s="62"/>
      <c r="E20" s="58"/>
      <c r="F20" s="59"/>
      <c r="G20" s="63"/>
      <c r="H20" s="60"/>
      <c r="I20" s="12"/>
    </row>
    <row r="21" spans="1:9">
      <c r="A21" s="15">
        <v>12</v>
      </c>
      <c r="C21" s="64"/>
      <c r="D21" s="14"/>
      <c r="H21" s="60"/>
      <c r="I21" s="12"/>
    </row>
    <row r="22" spans="1:9">
      <c r="A22" s="15">
        <v>13</v>
      </c>
      <c r="B22" s="18"/>
      <c r="C22" s="56"/>
      <c r="D22" s="62"/>
      <c r="E22" s="58"/>
      <c r="F22" s="59"/>
      <c r="G22" s="63"/>
      <c r="H22" s="60"/>
      <c r="I22" s="12"/>
    </row>
    <row r="23" spans="1:9">
      <c r="A23" s="15">
        <v>14</v>
      </c>
      <c r="B23" s="18"/>
      <c r="C23" s="56"/>
      <c r="D23" s="62"/>
      <c r="E23" s="58"/>
      <c r="F23" s="59"/>
      <c r="G23" s="63"/>
      <c r="H23" s="60"/>
      <c r="I23" s="12"/>
    </row>
    <row r="24" spans="1:9">
      <c r="A24" s="15">
        <v>15</v>
      </c>
      <c r="B24" s="18"/>
      <c r="C24" s="56"/>
      <c r="D24" s="57"/>
      <c r="E24" s="58"/>
      <c r="F24" s="59"/>
      <c r="G24" s="63"/>
      <c r="H24" s="60"/>
      <c r="I24" s="12"/>
    </row>
    <row r="25" spans="1:9">
      <c r="A25" s="15">
        <v>16</v>
      </c>
      <c r="B25" s="18"/>
      <c r="C25" s="56"/>
      <c r="D25" s="57"/>
      <c r="E25" s="58"/>
      <c r="F25" s="59"/>
      <c r="G25" s="63"/>
      <c r="H25" s="60"/>
      <c r="I25" s="12"/>
    </row>
    <row r="26" spans="1:9">
      <c r="A26" s="15">
        <v>17</v>
      </c>
      <c r="B26" s="18"/>
      <c r="C26" s="56"/>
      <c r="D26" s="57"/>
      <c r="E26" s="58"/>
      <c r="F26" s="59"/>
      <c r="G26" s="63"/>
      <c r="H26" s="60"/>
      <c r="I26" s="12"/>
    </row>
    <row r="27" spans="1:9">
      <c r="A27" s="15">
        <v>18</v>
      </c>
      <c r="B27" s="18"/>
      <c r="C27" s="56"/>
      <c r="D27" s="57"/>
      <c r="E27" s="58"/>
      <c r="F27" s="59"/>
      <c r="G27" s="58"/>
      <c r="H27" s="60"/>
      <c r="I27" s="12"/>
    </row>
    <row r="28" spans="1:9">
      <c r="A28" s="15">
        <v>19</v>
      </c>
      <c r="B28" s="18"/>
      <c r="C28" s="56"/>
      <c r="D28" s="57"/>
      <c r="E28" s="58"/>
      <c r="F28" s="59"/>
      <c r="G28" s="58"/>
      <c r="H28" s="60">
        <f t="shared" ref="H28:H29" si="0">E28*G28</f>
        <v>0</v>
      </c>
      <c r="I28" s="12"/>
    </row>
    <row r="29" spans="1:9">
      <c r="A29" s="15">
        <v>20</v>
      </c>
      <c r="B29" s="18"/>
      <c r="C29" s="65"/>
      <c r="D29" s="57"/>
      <c r="E29" s="58"/>
      <c r="F29" s="59"/>
      <c r="G29" s="58"/>
      <c r="H29" s="60">
        <f t="shared" si="0"/>
        <v>0</v>
      </c>
      <c r="I29" s="12"/>
    </row>
    <row r="30" spans="1:9">
      <c r="A30" s="15">
        <v>21</v>
      </c>
      <c r="B30" s="18"/>
      <c r="C30" s="65"/>
      <c r="D30" s="57"/>
      <c r="E30" s="58"/>
      <c r="F30" s="59"/>
      <c r="G30" s="58"/>
      <c r="H30" s="60">
        <f t="shared" ref="H30:H31" si="1">E30*G30</f>
        <v>0</v>
      </c>
      <c r="I30" s="12"/>
    </row>
    <row r="31" spans="1:9">
      <c r="A31" s="15">
        <v>22</v>
      </c>
      <c r="B31" s="18"/>
      <c r="C31" s="65"/>
      <c r="D31" s="57"/>
      <c r="E31" s="58"/>
      <c r="F31" s="59"/>
      <c r="G31" s="58"/>
      <c r="H31" s="60">
        <f t="shared" si="1"/>
        <v>0</v>
      </c>
      <c r="I31" s="12"/>
    </row>
    <row r="32" spans="1:9">
      <c r="A32" s="15">
        <v>23</v>
      </c>
      <c r="B32" s="18"/>
      <c r="C32" s="65"/>
      <c r="D32" s="57"/>
      <c r="E32" s="58"/>
      <c r="F32" s="59"/>
      <c r="G32" s="63"/>
      <c r="H32" s="60"/>
      <c r="I32" s="12"/>
    </row>
    <row r="33" spans="1:9">
      <c r="A33" s="15">
        <v>24</v>
      </c>
      <c r="B33" s="18"/>
      <c r="C33" s="65"/>
      <c r="D33" s="57"/>
      <c r="E33" s="58"/>
      <c r="F33" s="59"/>
      <c r="G33" s="63"/>
      <c r="H33" s="60">
        <f>E33*G33</f>
        <v>0</v>
      </c>
      <c r="I33" s="12"/>
    </row>
    <row r="34" spans="1:9">
      <c r="A34" s="21"/>
      <c r="B34" s="21" t="s">
        <v>27</v>
      </c>
      <c r="C34" s="21"/>
      <c r="D34" s="21"/>
      <c r="E34" s="21"/>
      <c r="F34" s="21"/>
      <c r="G34" s="21"/>
      <c r="H34" s="66">
        <f>SUM(H10:H33)</f>
        <v>79419</v>
      </c>
    </row>
    <row r="35" spans="1:9">
      <c r="A35" s="12"/>
      <c r="B35" s="12" t="s">
        <v>28</v>
      </c>
      <c r="C35" s="12"/>
      <c r="D35" s="12"/>
      <c r="E35" s="12"/>
      <c r="F35" s="12"/>
      <c r="H35" s="18"/>
    </row>
    <row r="36" spans="1:9">
      <c r="A36" s="21" t="s">
        <v>29</v>
      </c>
      <c r="B36" s="67"/>
      <c r="C36" s="21"/>
      <c r="D36" s="21"/>
      <c r="E36" s="21" t="s">
        <v>66</v>
      </c>
      <c r="F36" s="21"/>
      <c r="G36" s="68" t="s">
        <v>30</v>
      </c>
      <c r="H36" s="68"/>
    </row>
    <row r="37" spans="1:9">
      <c r="A37" s="69" t="s">
        <v>31</v>
      </c>
      <c r="B37" s="70" t="s">
        <v>32</v>
      </c>
      <c r="C37" s="18"/>
      <c r="D37" s="18"/>
      <c r="E37" s="70" t="s">
        <v>67</v>
      </c>
      <c r="F37" s="71"/>
      <c r="G37" s="70"/>
      <c r="H37" s="72"/>
    </row>
    <row r="38" spans="1:9">
      <c r="A38" s="73" t="s">
        <v>33</v>
      </c>
      <c r="B38" s="74" t="s">
        <v>9</v>
      </c>
      <c r="C38" s="75"/>
      <c r="D38" s="76"/>
      <c r="E38" s="74" t="s">
        <v>9</v>
      </c>
      <c r="F38" s="75"/>
      <c r="G38" s="77"/>
      <c r="H38" s="76"/>
    </row>
    <row r="39" spans="1:9">
      <c r="A39" s="12"/>
      <c r="B39" s="12"/>
      <c r="C39" s="12"/>
      <c r="D39" s="12"/>
      <c r="E39" s="12"/>
      <c r="F39" s="12"/>
    </row>
  </sheetData>
  <printOptions gridLines="1"/>
  <pageMargins left="0.69930555555555596" right="0.69930555555555596" top="0.75" bottom="0.75" header="0.3" footer="0.3"/>
  <pageSetup paperSize="9" orientation="landscape"/>
  <headerFooter alignWithMargins="0">
    <oddHeader>&amp;C&amp;A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0"/>
  <sheetViews>
    <sheetView topLeftCell="A79" zoomScale="115" zoomScaleNormal="115" workbookViewId="0">
      <selection activeCell="J98" sqref="J98"/>
    </sheetView>
  </sheetViews>
  <sheetFormatPr defaultColWidth="8" defaultRowHeight="12.75"/>
  <cols>
    <col min="1" max="1" width="8" style="14"/>
    <col min="2" max="2" width="8" style="15"/>
    <col min="3" max="4" width="9" style="15" customWidth="1"/>
    <col min="5" max="5" width="11.140625" style="41" customWidth="1"/>
    <col min="6" max="13" width="11" style="41" customWidth="1"/>
    <col min="14" max="16384" width="8" style="15"/>
  </cols>
  <sheetData>
    <row r="1" spans="1:13">
      <c r="A1" s="14" t="s">
        <v>68</v>
      </c>
      <c r="E1" s="15"/>
      <c r="F1" s="15"/>
      <c r="G1" s="15"/>
      <c r="H1" s="15"/>
      <c r="I1" s="15"/>
      <c r="J1" s="15"/>
      <c r="K1" s="15"/>
      <c r="L1" s="15"/>
      <c r="M1" s="15"/>
    </row>
    <row r="2" spans="1:13">
      <c r="A2" s="14" t="s">
        <v>69</v>
      </c>
    </row>
    <row r="3" spans="1:13">
      <c r="A3" s="14" t="s">
        <v>4</v>
      </c>
      <c r="E3" s="18" t="s">
        <v>5</v>
      </c>
    </row>
    <row r="4" spans="1:13">
      <c r="A4" s="14" t="s">
        <v>6</v>
      </c>
      <c r="D4" s="16"/>
      <c r="E4" s="18" t="s">
        <v>7</v>
      </c>
    </row>
    <row r="5" spans="1:13">
      <c r="A5" s="14" t="s">
        <v>8</v>
      </c>
      <c r="E5" s="19" t="str">
        <f>'Anx - A - Attendance details'!C6</f>
        <v>19/3/2020</v>
      </c>
    </row>
    <row r="6" spans="1:13">
      <c r="A6" s="14" t="s">
        <v>70</v>
      </c>
      <c r="B6" s="15" t="s">
        <v>71</v>
      </c>
    </row>
    <row r="7" spans="1:13" s="13" customFormat="1" ht="51">
      <c r="A7" s="42" t="s">
        <v>72</v>
      </c>
      <c r="B7" s="43" t="s">
        <v>73</v>
      </c>
      <c r="C7" s="43" t="s">
        <v>74</v>
      </c>
      <c r="D7" s="44" t="s">
        <v>75</v>
      </c>
      <c r="E7" s="45" t="s">
        <v>76</v>
      </c>
      <c r="F7" s="45" t="s">
        <v>77</v>
      </c>
      <c r="G7" s="45" t="s">
        <v>78</v>
      </c>
      <c r="H7" s="45" t="s">
        <v>79</v>
      </c>
      <c r="I7" s="45" t="s">
        <v>80</v>
      </c>
      <c r="J7" s="45" t="s">
        <v>81</v>
      </c>
      <c r="K7" s="45" t="s">
        <v>82</v>
      </c>
      <c r="L7" s="45" t="s">
        <v>83</v>
      </c>
      <c r="M7" s="45" t="s">
        <v>84</v>
      </c>
    </row>
    <row r="8" spans="1:13">
      <c r="A8" s="46">
        <v>1</v>
      </c>
      <c r="B8" s="36" t="s">
        <v>85</v>
      </c>
      <c r="C8" s="37" t="s">
        <v>86</v>
      </c>
      <c r="D8" s="47">
        <v>2340</v>
      </c>
      <c r="E8" s="48">
        <v>43686</v>
      </c>
      <c r="F8" s="49">
        <v>43754</v>
      </c>
      <c r="G8" s="49">
        <v>43841</v>
      </c>
      <c r="H8" s="50"/>
      <c r="I8" s="50"/>
      <c r="J8" s="50"/>
      <c r="K8" s="50"/>
      <c r="L8" s="49"/>
      <c r="M8" s="53"/>
    </row>
    <row r="9" spans="1:13">
      <c r="A9" s="46">
        <v>2</v>
      </c>
      <c r="B9" s="36" t="s">
        <v>87</v>
      </c>
      <c r="C9" s="37" t="s">
        <v>88</v>
      </c>
      <c r="D9" s="47">
        <v>2340</v>
      </c>
      <c r="E9" s="48">
        <v>42852</v>
      </c>
      <c r="F9" s="49">
        <v>42955</v>
      </c>
      <c r="G9" s="49">
        <v>43102</v>
      </c>
      <c r="H9" s="50">
        <v>43200</v>
      </c>
      <c r="I9" s="50">
        <v>43321</v>
      </c>
      <c r="J9" s="50">
        <v>43326</v>
      </c>
      <c r="K9" s="50">
        <v>43326</v>
      </c>
      <c r="L9" s="49">
        <v>43350</v>
      </c>
      <c r="M9" s="53"/>
    </row>
    <row r="10" spans="1:13">
      <c r="A10" s="46">
        <v>3</v>
      </c>
      <c r="B10" s="36">
        <v>3</v>
      </c>
      <c r="C10" s="37" t="s">
        <v>89</v>
      </c>
      <c r="D10" s="47">
        <v>1250</v>
      </c>
      <c r="E10" s="48">
        <v>42852</v>
      </c>
      <c r="F10" s="49">
        <v>42775</v>
      </c>
      <c r="G10" s="49" t="s">
        <v>90</v>
      </c>
      <c r="H10" s="50">
        <v>43200</v>
      </c>
      <c r="I10" s="50">
        <v>43602</v>
      </c>
      <c r="J10" s="50">
        <v>43344</v>
      </c>
      <c r="K10" s="50">
        <v>43350</v>
      </c>
      <c r="L10" s="49">
        <v>43415</v>
      </c>
      <c r="M10" s="53"/>
    </row>
    <row r="11" spans="1:13">
      <c r="A11" s="46">
        <v>4</v>
      </c>
      <c r="B11" s="36">
        <v>4</v>
      </c>
      <c r="C11" s="37" t="s">
        <v>89</v>
      </c>
      <c r="D11" s="47">
        <v>1250</v>
      </c>
      <c r="E11" s="48">
        <v>42852</v>
      </c>
      <c r="F11" s="49">
        <v>42963</v>
      </c>
      <c r="G11" s="49" t="s">
        <v>90</v>
      </c>
      <c r="H11" s="50">
        <v>43214</v>
      </c>
      <c r="I11" s="50"/>
      <c r="J11" s="50"/>
      <c r="K11" s="50"/>
      <c r="L11" s="49"/>
      <c r="M11" s="53"/>
    </row>
    <row r="12" spans="1:13">
      <c r="A12" s="46">
        <v>5</v>
      </c>
      <c r="B12" s="36">
        <v>5</v>
      </c>
      <c r="C12" s="37" t="s">
        <v>89</v>
      </c>
      <c r="D12" s="47">
        <v>1250</v>
      </c>
      <c r="E12" s="48">
        <v>42852</v>
      </c>
      <c r="F12" s="49">
        <v>42963</v>
      </c>
      <c r="G12" s="49">
        <v>43106</v>
      </c>
      <c r="H12" s="50">
        <v>43228</v>
      </c>
      <c r="I12" s="50"/>
      <c r="J12" s="50"/>
      <c r="K12" s="50"/>
      <c r="L12" s="49"/>
      <c r="M12" s="39"/>
    </row>
    <row r="13" spans="1:13">
      <c r="A13" s="46">
        <v>6</v>
      </c>
      <c r="B13" s="36">
        <v>6</v>
      </c>
      <c r="C13" s="37" t="s">
        <v>86</v>
      </c>
      <c r="D13" s="47">
        <v>2340</v>
      </c>
      <c r="E13" s="48">
        <v>42852</v>
      </c>
      <c r="F13" s="49">
        <v>42963</v>
      </c>
      <c r="G13" s="49">
        <v>43242</v>
      </c>
      <c r="H13" s="50">
        <v>43556</v>
      </c>
      <c r="I13" s="50"/>
      <c r="J13" s="50"/>
      <c r="K13" s="50"/>
      <c r="L13" s="49"/>
      <c r="M13" s="53"/>
    </row>
    <row r="14" spans="1:13">
      <c r="A14" s="46">
        <v>7</v>
      </c>
      <c r="B14" s="37">
        <v>7</v>
      </c>
      <c r="C14" s="37" t="s">
        <v>86</v>
      </c>
      <c r="D14" s="47">
        <v>2340</v>
      </c>
      <c r="E14" s="48">
        <v>42852</v>
      </c>
      <c r="F14" s="49">
        <v>42963</v>
      </c>
      <c r="G14" s="49">
        <v>43249</v>
      </c>
      <c r="H14" s="50">
        <v>43580</v>
      </c>
      <c r="I14" s="50">
        <v>43897</v>
      </c>
      <c r="J14" s="50"/>
      <c r="K14" s="50"/>
      <c r="L14" s="49"/>
      <c r="M14" s="53"/>
    </row>
    <row r="15" spans="1:13">
      <c r="A15" s="46">
        <v>8</v>
      </c>
      <c r="B15" s="37">
        <v>92</v>
      </c>
      <c r="C15" s="37" t="s">
        <v>86</v>
      </c>
      <c r="D15" s="47">
        <v>2340</v>
      </c>
      <c r="E15" s="48">
        <v>43057</v>
      </c>
      <c r="F15" s="49">
        <v>43285</v>
      </c>
      <c r="G15" s="49">
        <v>43445</v>
      </c>
      <c r="H15" s="50">
        <v>43783</v>
      </c>
      <c r="I15" s="50"/>
      <c r="J15" s="50"/>
      <c r="K15" s="50"/>
      <c r="L15" s="49"/>
      <c r="M15" s="53"/>
    </row>
    <row r="16" spans="1:13">
      <c r="A16" s="46">
        <v>9</v>
      </c>
      <c r="B16" s="37">
        <v>9</v>
      </c>
      <c r="C16" s="37" t="s">
        <v>91</v>
      </c>
      <c r="D16" s="47">
        <v>1250</v>
      </c>
      <c r="E16" s="48">
        <v>42994</v>
      </c>
      <c r="F16" s="49">
        <v>43019</v>
      </c>
      <c r="G16" s="49">
        <v>43106</v>
      </c>
      <c r="H16" s="50">
        <v>43235</v>
      </c>
      <c r="I16" s="50">
        <v>43410</v>
      </c>
      <c r="J16" s="50">
        <v>43551</v>
      </c>
      <c r="K16" s="50">
        <v>43665</v>
      </c>
      <c r="L16" s="49"/>
      <c r="M16" s="53"/>
    </row>
    <row r="17" spans="1:13">
      <c r="A17" s="46">
        <v>10</v>
      </c>
      <c r="B17" s="37">
        <v>10</v>
      </c>
      <c r="C17" s="37" t="s">
        <v>89</v>
      </c>
      <c r="D17" s="47">
        <v>1250</v>
      </c>
      <c r="E17" s="48">
        <v>43330</v>
      </c>
      <c r="F17" s="49">
        <v>43402</v>
      </c>
      <c r="G17" s="49">
        <v>43468</v>
      </c>
      <c r="H17" s="50">
        <v>43840</v>
      </c>
      <c r="I17" s="50"/>
      <c r="J17" s="50"/>
      <c r="K17" s="50"/>
      <c r="L17" s="49"/>
      <c r="M17" s="53"/>
    </row>
    <row r="18" spans="1:13">
      <c r="A18" s="46">
        <v>11</v>
      </c>
      <c r="B18" s="37">
        <v>11</v>
      </c>
      <c r="C18" s="37" t="s">
        <v>89</v>
      </c>
      <c r="D18" s="47">
        <v>1250</v>
      </c>
      <c r="E18" s="48">
        <v>43331</v>
      </c>
      <c r="F18" s="49">
        <v>43397</v>
      </c>
      <c r="G18" s="49">
        <v>43454</v>
      </c>
      <c r="H18" s="50">
        <v>43666</v>
      </c>
      <c r="I18" s="50"/>
      <c r="J18" s="50"/>
      <c r="K18" s="35"/>
      <c r="L18" s="49"/>
      <c r="M18" s="53"/>
    </row>
    <row r="19" spans="1:13">
      <c r="A19" s="46">
        <v>12</v>
      </c>
      <c r="B19" s="37">
        <v>12</v>
      </c>
      <c r="C19" s="37" t="s">
        <v>89</v>
      </c>
      <c r="D19" s="47">
        <v>1250</v>
      </c>
      <c r="E19" s="48">
        <v>43311</v>
      </c>
      <c r="F19" s="49">
        <v>43353</v>
      </c>
      <c r="G19" s="49" t="s">
        <v>92</v>
      </c>
      <c r="H19" s="50"/>
      <c r="I19" s="50"/>
      <c r="J19" s="50"/>
      <c r="K19" s="50"/>
      <c r="L19" s="49"/>
      <c r="M19" s="53"/>
    </row>
    <row r="20" spans="1:13">
      <c r="A20" s="46">
        <v>13</v>
      </c>
      <c r="B20" s="37">
        <v>13</v>
      </c>
      <c r="C20" s="37" t="s">
        <v>91</v>
      </c>
      <c r="D20" s="47">
        <v>1250</v>
      </c>
      <c r="E20" s="48">
        <v>43285</v>
      </c>
      <c r="F20" s="49">
        <v>43353</v>
      </c>
      <c r="G20" s="49">
        <v>43405</v>
      </c>
      <c r="H20" s="50"/>
      <c r="I20" s="50"/>
      <c r="J20" s="50"/>
      <c r="K20" s="50"/>
      <c r="L20" s="49"/>
      <c r="M20" s="53"/>
    </row>
    <row r="21" spans="1:13">
      <c r="A21" s="46">
        <v>14</v>
      </c>
      <c r="B21" s="37">
        <v>14</v>
      </c>
      <c r="C21" s="37" t="s">
        <v>91</v>
      </c>
      <c r="D21" s="47">
        <v>1250</v>
      </c>
      <c r="E21" s="48">
        <v>43285</v>
      </c>
      <c r="F21" s="49">
        <v>43424</v>
      </c>
      <c r="G21" s="49">
        <v>43476</v>
      </c>
      <c r="H21" s="50"/>
      <c r="I21" s="50"/>
      <c r="J21" s="50"/>
      <c r="K21" s="50"/>
      <c r="L21" s="49"/>
      <c r="M21" s="53"/>
    </row>
    <row r="22" spans="1:13">
      <c r="A22" s="46">
        <v>15</v>
      </c>
      <c r="B22" s="37">
        <v>15</v>
      </c>
      <c r="C22" s="37" t="s">
        <v>86</v>
      </c>
      <c r="D22" s="47">
        <v>2340</v>
      </c>
      <c r="E22" s="48">
        <v>43341</v>
      </c>
      <c r="F22" s="49" t="s">
        <v>93</v>
      </c>
      <c r="G22" s="49">
        <v>43689</v>
      </c>
      <c r="H22" s="50"/>
      <c r="I22" s="50"/>
      <c r="J22" s="50"/>
      <c r="K22" s="50"/>
      <c r="L22" s="49"/>
      <c r="M22" s="53"/>
    </row>
    <row r="23" spans="1:13">
      <c r="A23" s="46">
        <v>16</v>
      </c>
      <c r="B23" s="37">
        <v>16</v>
      </c>
      <c r="C23" s="37" t="s">
        <v>86</v>
      </c>
      <c r="D23" s="47">
        <v>2340</v>
      </c>
      <c r="E23" s="48">
        <v>43292</v>
      </c>
      <c r="F23" s="49">
        <v>43426</v>
      </c>
      <c r="G23" s="49">
        <v>43503</v>
      </c>
      <c r="H23" s="50"/>
      <c r="I23" s="50"/>
      <c r="J23" s="50"/>
      <c r="K23" s="50"/>
      <c r="L23" s="49"/>
      <c r="M23" s="53"/>
    </row>
    <row r="24" spans="1:13">
      <c r="A24" s="46">
        <v>17</v>
      </c>
      <c r="B24" s="37">
        <v>17</v>
      </c>
      <c r="C24" s="37" t="s">
        <v>89</v>
      </c>
      <c r="D24" s="47">
        <v>1250</v>
      </c>
      <c r="E24" s="48">
        <v>43318</v>
      </c>
      <c r="F24" s="49">
        <v>43440</v>
      </c>
      <c r="G24" s="49">
        <v>43495</v>
      </c>
      <c r="H24" s="50">
        <v>43840</v>
      </c>
      <c r="I24" s="50"/>
      <c r="J24" s="50"/>
      <c r="K24" s="50"/>
      <c r="L24" s="49"/>
      <c r="M24" s="53"/>
    </row>
    <row r="25" spans="1:13">
      <c r="A25" s="46">
        <v>18</v>
      </c>
      <c r="B25" s="37">
        <v>18</v>
      </c>
      <c r="C25" s="37" t="s">
        <v>86</v>
      </c>
      <c r="D25" s="47">
        <v>2340</v>
      </c>
      <c r="E25" s="48">
        <v>43675</v>
      </c>
      <c r="F25" s="49">
        <v>43789</v>
      </c>
      <c r="G25" s="49"/>
      <c r="H25" s="50"/>
      <c r="I25" s="50"/>
      <c r="J25" s="50"/>
      <c r="K25" s="50"/>
      <c r="L25" s="49"/>
      <c r="M25" s="53"/>
    </row>
    <row r="26" spans="1:13">
      <c r="A26" s="46">
        <v>19</v>
      </c>
      <c r="B26" s="37">
        <v>19</v>
      </c>
      <c r="C26" s="37" t="s">
        <v>86</v>
      </c>
      <c r="D26" s="47">
        <v>2340</v>
      </c>
      <c r="E26" s="48">
        <v>43677</v>
      </c>
      <c r="F26" s="49">
        <v>43792</v>
      </c>
      <c r="G26" s="49"/>
      <c r="H26" s="50"/>
      <c r="I26" s="50"/>
      <c r="J26" s="50"/>
      <c r="K26" s="50"/>
      <c r="L26" s="49"/>
      <c r="M26" s="53"/>
    </row>
    <row r="27" spans="1:13">
      <c r="A27" s="46">
        <v>20</v>
      </c>
      <c r="B27" s="37">
        <v>20</v>
      </c>
      <c r="C27" s="37" t="s">
        <v>89</v>
      </c>
      <c r="D27" s="47">
        <v>1250</v>
      </c>
      <c r="E27" s="48">
        <v>43339</v>
      </c>
      <c r="F27" s="49">
        <v>43470</v>
      </c>
      <c r="G27" s="49">
        <v>43507</v>
      </c>
      <c r="H27" s="50"/>
      <c r="I27" s="50"/>
      <c r="J27" s="50"/>
      <c r="K27" s="50"/>
      <c r="L27" s="49"/>
      <c r="M27" s="53"/>
    </row>
    <row r="28" spans="1:13">
      <c r="A28" s="46">
        <v>21</v>
      </c>
      <c r="B28" s="37">
        <v>21</v>
      </c>
      <c r="C28" s="37" t="s">
        <v>91</v>
      </c>
      <c r="D28" s="47">
        <v>1250</v>
      </c>
      <c r="E28" s="48">
        <v>42994</v>
      </c>
      <c r="F28" s="49">
        <v>43020</v>
      </c>
      <c r="G28" s="49">
        <v>43130</v>
      </c>
      <c r="H28" s="50">
        <v>43239</v>
      </c>
      <c r="I28" s="50">
        <v>43438</v>
      </c>
      <c r="J28" s="50">
        <v>43555</v>
      </c>
      <c r="K28" s="50">
        <v>43669</v>
      </c>
      <c r="L28" s="49"/>
      <c r="M28" s="53"/>
    </row>
    <row r="29" spans="1:13">
      <c r="A29" s="46">
        <v>22</v>
      </c>
      <c r="B29" s="37">
        <v>22</v>
      </c>
      <c r="C29" s="37" t="s">
        <v>91</v>
      </c>
      <c r="D29" s="47">
        <v>1250</v>
      </c>
      <c r="E29" s="48">
        <v>42885</v>
      </c>
      <c r="F29" s="49">
        <v>43059</v>
      </c>
      <c r="G29" s="49">
        <v>43130</v>
      </c>
      <c r="H29" s="50">
        <v>43246</v>
      </c>
      <c r="I29" s="50">
        <v>43330</v>
      </c>
      <c r="J29" s="50">
        <v>43531</v>
      </c>
      <c r="K29" s="50">
        <v>43691</v>
      </c>
      <c r="L29" s="49"/>
      <c r="M29" s="53"/>
    </row>
    <row r="30" spans="1:13">
      <c r="A30" s="46">
        <v>23</v>
      </c>
      <c r="B30" s="37">
        <v>23</v>
      </c>
      <c r="C30" s="37" t="s">
        <v>86</v>
      </c>
      <c r="D30" s="47">
        <v>2340</v>
      </c>
      <c r="E30" s="48">
        <v>43304</v>
      </c>
      <c r="F30" s="49">
        <v>43504</v>
      </c>
      <c r="G30" s="49">
        <v>43641</v>
      </c>
      <c r="H30" s="50"/>
      <c r="I30" s="50"/>
      <c r="J30" s="50"/>
      <c r="K30" s="50"/>
      <c r="L30" s="49"/>
      <c r="M30" s="53"/>
    </row>
    <row r="31" spans="1:13">
      <c r="A31" s="46">
        <v>24</v>
      </c>
      <c r="B31" s="37">
        <v>24</v>
      </c>
      <c r="C31" s="37" t="s">
        <v>86</v>
      </c>
      <c r="D31" s="47">
        <v>2340</v>
      </c>
      <c r="E31" s="48">
        <v>43677</v>
      </c>
      <c r="F31" s="49"/>
      <c r="G31" s="49"/>
      <c r="H31" s="50"/>
      <c r="I31" s="50"/>
      <c r="J31" s="50"/>
      <c r="K31" s="50"/>
      <c r="L31" s="49"/>
      <c r="M31" s="53"/>
    </row>
    <row r="32" spans="1:13">
      <c r="A32" s="46">
        <v>25</v>
      </c>
      <c r="B32" s="37">
        <v>25</v>
      </c>
      <c r="C32" s="37" t="s">
        <v>86</v>
      </c>
      <c r="D32" s="47">
        <v>2340</v>
      </c>
      <c r="E32" s="48">
        <v>43684</v>
      </c>
      <c r="F32" s="49">
        <v>43834</v>
      </c>
      <c r="G32" s="49"/>
      <c r="H32" s="50"/>
      <c r="I32" s="50"/>
      <c r="J32" s="50"/>
      <c r="K32" s="50"/>
      <c r="L32" s="49"/>
      <c r="M32" s="53"/>
    </row>
    <row r="33" spans="1:13">
      <c r="A33" s="46">
        <v>26</v>
      </c>
      <c r="B33" s="37">
        <v>26</v>
      </c>
      <c r="C33" s="37" t="s">
        <v>86</v>
      </c>
      <c r="D33" s="47">
        <v>2264.52</v>
      </c>
      <c r="E33" s="48">
        <v>43608</v>
      </c>
      <c r="F33" s="49"/>
      <c r="G33" s="49"/>
      <c r="H33" s="50"/>
      <c r="I33" s="50"/>
      <c r="J33" s="50"/>
      <c r="K33" s="50"/>
      <c r="L33" s="49"/>
      <c r="M33" s="53"/>
    </row>
    <row r="34" spans="1:13">
      <c r="A34" s="46">
        <v>27</v>
      </c>
      <c r="B34" s="37">
        <v>27</v>
      </c>
      <c r="C34" s="37" t="s">
        <v>86</v>
      </c>
      <c r="D34" s="47">
        <v>2340</v>
      </c>
      <c r="E34" s="48">
        <v>43320</v>
      </c>
      <c r="F34" s="49">
        <v>43428</v>
      </c>
      <c r="G34" s="49"/>
      <c r="H34" s="50"/>
      <c r="I34" s="50"/>
      <c r="J34" s="50"/>
      <c r="K34" s="50"/>
      <c r="L34" s="49"/>
      <c r="M34" s="53"/>
    </row>
    <row r="35" spans="1:13">
      <c r="A35" s="46">
        <v>28</v>
      </c>
      <c r="B35" s="37">
        <v>28</v>
      </c>
      <c r="C35" s="37" t="s">
        <v>86</v>
      </c>
      <c r="D35" s="47">
        <v>2340</v>
      </c>
      <c r="E35" s="48">
        <v>43319</v>
      </c>
      <c r="F35" s="49">
        <v>43431</v>
      </c>
      <c r="G35" s="49"/>
      <c r="H35" s="50"/>
      <c r="I35" s="50"/>
      <c r="J35" s="50"/>
      <c r="K35" s="50"/>
      <c r="L35" s="49"/>
      <c r="M35" s="53"/>
    </row>
    <row r="36" spans="1:13">
      <c r="A36" s="46">
        <v>29</v>
      </c>
      <c r="B36" s="37">
        <v>29</v>
      </c>
      <c r="C36" s="37" t="s">
        <v>89</v>
      </c>
      <c r="D36" s="47">
        <v>1250</v>
      </c>
      <c r="E36" s="48">
        <v>43459</v>
      </c>
      <c r="F36" s="49">
        <v>43499</v>
      </c>
      <c r="G36" s="49">
        <v>43524</v>
      </c>
      <c r="H36" s="50">
        <v>43710</v>
      </c>
      <c r="I36" s="50">
        <v>43876</v>
      </c>
      <c r="J36" s="50"/>
      <c r="K36" s="50"/>
      <c r="L36" s="49"/>
      <c r="M36" s="53"/>
    </row>
    <row r="37" spans="1:13">
      <c r="A37" s="46">
        <v>30</v>
      </c>
      <c r="B37" s="37">
        <v>30</v>
      </c>
      <c r="C37" s="37" t="s">
        <v>91</v>
      </c>
      <c r="D37" s="47">
        <v>1250</v>
      </c>
      <c r="E37" s="48">
        <v>42885</v>
      </c>
      <c r="F37" s="49">
        <v>43062</v>
      </c>
      <c r="G37" s="49">
        <v>43180</v>
      </c>
      <c r="H37" s="50">
        <v>43434</v>
      </c>
      <c r="I37" s="50">
        <v>43495</v>
      </c>
      <c r="J37" s="50">
        <v>43580</v>
      </c>
      <c r="K37" s="50">
        <v>43691</v>
      </c>
      <c r="L37" s="49"/>
      <c r="M37" s="53"/>
    </row>
    <row r="38" spans="1:13">
      <c r="A38" s="46">
        <v>31</v>
      </c>
      <c r="B38" s="37">
        <v>31</v>
      </c>
      <c r="C38" s="37" t="s">
        <v>89</v>
      </c>
      <c r="D38" s="47">
        <v>1250</v>
      </c>
      <c r="E38" s="48">
        <v>43460</v>
      </c>
      <c r="F38" s="49">
        <v>43502</v>
      </c>
      <c r="G38" s="49">
        <v>43540</v>
      </c>
      <c r="H38" s="50">
        <v>43819</v>
      </c>
      <c r="I38" s="50"/>
      <c r="J38" s="50"/>
      <c r="K38" s="50"/>
      <c r="L38" s="49"/>
      <c r="M38" s="53"/>
    </row>
    <row r="39" spans="1:13">
      <c r="A39" s="46">
        <v>32</v>
      </c>
      <c r="B39" s="37">
        <v>32</v>
      </c>
      <c r="C39" s="37" t="s">
        <v>94</v>
      </c>
      <c r="D39" s="47">
        <v>2340</v>
      </c>
      <c r="E39" s="48">
        <v>42944</v>
      </c>
      <c r="F39" s="49">
        <v>43088</v>
      </c>
      <c r="G39" s="49">
        <v>43154</v>
      </c>
      <c r="H39" s="50">
        <v>43264</v>
      </c>
      <c r="I39" s="50">
        <v>43775</v>
      </c>
      <c r="J39" s="50">
        <v>43634</v>
      </c>
      <c r="K39" s="50">
        <v>43693</v>
      </c>
      <c r="L39" s="49"/>
      <c r="M39" s="53"/>
    </row>
    <row r="40" spans="1:13">
      <c r="A40" s="46">
        <v>33</v>
      </c>
      <c r="B40" s="37">
        <v>33</v>
      </c>
      <c r="C40" s="37" t="s">
        <v>89</v>
      </c>
      <c r="D40" s="47">
        <v>1250</v>
      </c>
      <c r="E40" s="48">
        <v>43578</v>
      </c>
      <c r="F40" s="49" t="s">
        <v>95</v>
      </c>
      <c r="G40" s="49">
        <v>43504</v>
      </c>
      <c r="H40" s="50">
        <v>43816</v>
      </c>
      <c r="I40" s="50">
        <v>43867</v>
      </c>
      <c r="J40" s="50"/>
      <c r="K40" s="50"/>
      <c r="L40" s="49"/>
      <c r="M40" s="53"/>
    </row>
    <row r="41" spans="1:13">
      <c r="A41" s="46">
        <v>34</v>
      </c>
      <c r="B41" s="37">
        <v>34</v>
      </c>
      <c r="C41" s="37" t="s">
        <v>91</v>
      </c>
      <c r="D41" s="47">
        <v>1250</v>
      </c>
      <c r="E41" s="48">
        <v>43290</v>
      </c>
      <c r="F41" s="49" t="s">
        <v>96</v>
      </c>
      <c r="G41" s="49">
        <v>43662</v>
      </c>
      <c r="H41" s="50">
        <v>43784</v>
      </c>
      <c r="I41" s="50">
        <v>43858</v>
      </c>
      <c r="J41" s="50"/>
      <c r="K41" s="50"/>
      <c r="L41" s="49"/>
      <c r="M41" s="53"/>
    </row>
    <row r="42" spans="1:13">
      <c r="A42" s="46">
        <v>35</v>
      </c>
      <c r="B42" s="37">
        <v>35</v>
      </c>
      <c r="C42" s="37" t="s">
        <v>91</v>
      </c>
      <c r="D42" s="47">
        <v>1250</v>
      </c>
      <c r="E42" s="48">
        <v>42993</v>
      </c>
      <c r="F42" s="49">
        <v>43015</v>
      </c>
      <c r="G42" s="49">
        <v>43107</v>
      </c>
      <c r="H42" s="50">
        <v>43370</v>
      </c>
      <c r="I42" s="50">
        <v>43417</v>
      </c>
      <c r="J42" s="50">
        <v>43754</v>
      </c>
      <c r="K42" s="50">
        <v>43818</v>
      </c>
      <c r="L42" s="49"/>
      <c r="M42" s="53"/>
    </row>
    <row r="43" spans="1:13">
      <c r="A43" s="46">
        <v>36</v>
      </c>
      <c r="B43" s="37">
        <v>36</v>
      </c>
      <c r="C43" s="37" t="s">
        <v>86</v>
      </c>
      <c r="D43" s="47">
        <v>2340</v>
      </c>
      <c r="E43" s="48">
        <v>43337</v>
      </c>
      <c r="F43" s="49">
        <v>43727</v>
      </c>
      <c r="G43" s="49" t="s">
        <v>97</v>
      </c>
      <c r="H43" s="50"/>
      <c r="I43" s="50"/>
      <c r="J43" s="50"/>
      <c r="K43" s="50"/>
      <c r="L43" s="49"/>
      <c r="M43" s="53"/>
    </row>
    <row r="44" spans="1:13">
      <c r="A44" s="46">
        <v>37</v>
      </c>
      <c r="B44" s="37">
        <v>37</v>
      </c>
      <c r="C44" s="37" t="s">
        <v>89</v>
      </c>
      <c r="D44" s="47">
        <v>1250</v>
      </c>
      <c r="E44" s="48">
        <v>42940</v>
      </c>
      <c r="F44" s="49">
        <v>43067</v>
      </c>
      <c r="G44" s="49">
        <v>43109</v>
      </c>
      <c r="H44" s="50">
        <v>43445</v>
      </c>
      <c r="I44" s="50">
        <v>43635</v>
      </c>
      <c r="J44" s="50">
        <v>43768</v>
      </c>
      <c r="K44" s="50">
        <v>43819</v>
      </c>
      <c r="L44" s="49"/>
      <c r="M44" s="53"/>
    </row>
    <row r="45" spans="1:13">
      <c r="A45" s="46">
        <v>38</v>
      </c>
      <c r="B45" s="37">
        <v>38</v>
      </c>
      <c r="C45" s="37" t="s">
        <v>94</v>
      </c>
      <c r="D45" s="47">
        <v>2340</v>
      </c>
      <c r="E45" s="48">
        <v>43472</v>
      </c>
      <c r="F45" s="49">
        <v>43521</v>
      </c>
      <c r="G45" s="51">
        <v>43564</v>
      </c>
      <c r="H45" s="50">
        <v>43840</v>
      </c>
      <c r="I45" s="50"/>
      <c r="J45" s="50"/>
      <c r="K45" s="50"/>
      <c r="L45" s="49"/>
      <c r="M45" s="53"/>
    </row>
    <row r="46" spans="1:13">
      <c r="A46" s="46">
        <v>39</v>
      </c>
      <c r="B46" s="37">
        <v>39</v>
      </c>
      <c r="C46" s="37" t="s">
        <v>88</v>
      </c>
      <c r="D46" s="47">
        <v>2340</v>
      </c>
      <c r="E46" s="48">
        <v>43472</v>
      </c>
      <c r="F46" s="49">
        <v>43519</v>
      </c>
      <c r="G46" s="49">
        <v>43554</v>
      </c>
      <c r="H46" s="50">
        <v>43840</v>
      </c>
      <c r="I46" s="50"/>
      <c r="J46" s="50"/>
      <c r="K46" s="50"/>
      <c r="L46" s="49"/>
      <c r="M46" s="53"/>
    </row>
    <row r="47" spans="1:13">
      <c r="A47" s="46">
        <v>40</v>
      </c>
      <c r="B47" s="37">
        <v>40</v>
      </c>
      <c r="C47" s="37" t="s">
        <v>98</v>
      </c>
      <c r="D47" s="47">
        <v>2340</v>
      </c>
      <c r="E47" s="48">
        <v>43261</v>
      </c>
      <c r="F47" s="49">
        <v>43291</v>
      </c>
      <c r="G47" s="49">
        <v>43519</v>
      </c>
      <c r="H47" s="50"/>
      <c r="I47" s="50"/>
      <c r="J47" s="50"/>
      <c r="K47" s="50"/>
      <c r="L47" s="49"/>
      <c r="M47" s="53"/>
    </row>
    <row r="48" spans="1:13">
      <c r="A48" s="46">
        <v>41</v>
      </c>
      <c r="B48" s="37">
        <v>41</v>
      </c>
      <c r="C48" s="37" t="s">
        <v>99</v>
      </c>
      <c r="D48" s="47">
        <v>1250</v>
      </c>
      <c r="E48" s="48">
        <v>43256</v>
      </c>
      <c r="F48" s="49">
        <v>43278</v>
      </c>
      <c r="G48" s="49">
        <v>43376</v>
      </c>
      <c r="H48" s="50">
        <v>43634</v>
      </c>
      <c r="I48" s="50">
        <v>43872</v>
      </c>
      <c r="J48" s="50">
        <v>43876</v>
      </c>
      <c r="K48" s="50"/>
      <c r="L48" s="49"/>
      <c r="M48" s="53"/>
    </row>
    <row r="49" spans="1:13">
      <c r="A49" s="46">
        <v>42</v>
      </c>
      <c r="B49" s="37">
        <v>42</v>
      </c>
      <c r="C49" s="37" t="s">
        <v>86</v>
      </c>
      <c r="D49" s="47">
        <v>2340</v>
      </c>
      <c r="E49" s="48">
        <v>43301</v>
      </c>
      <c r="F49" s="49">
        <v>43781</v>
      </c>
      <c r="G49" s="49"/>
      <c r="H49" s="50"/>
      <c r="I49" s="50"/>
      <c r="J49" s="50"/>
      <c r="K49" s="50"/>
      <c r="L49" s="49"/>
      <c r="M49" s="53"/>
    </row>
    <row r="50" spans="1:13">
      <c r="A50" s="46">
        <v>43</v>
      </c>
      <c r="B50" s="37">
        <v>43</v>
      </c>
      <c r="C50" s="37" t="s">
        <v>86</v>
      </c>
      <c r="D50" s="47">
        <v>2340</v>
      </c>
      <c r="E50" s="48">
        <v>43671</v>
      </c>
      <c r="F50" s="49">
        <v>43783</v>
      </c>
      <c r="G50" s="49">
        <v>43820</v>
      </c>
      <c r="H50" s="50"/>
      <c r="I50" s="50"/>
      <c r="J50" s="50"/>
      <c r="K50" s="50"/>
      <c r="L50" s="49"/>
      <c r="M50" s="53"/>
    </row>
    <row r="51" spans="1:13">
      <c r="A51" s="46">
        <v>44</v>
      </c>
      <c r="B51" s="37">
        <v>44</v>
      </c>
      <c r="C51" s="37" t="s">
        <v>91</v>
      </c>
      <c r="D51" s="47">
        <v>1250</v>
      </c>
      <c r="E51" s="48">
        <v>43614</v>
      </c>
      <c r="F51" s="49">
        <v>43768</v>
      </c>
      <c r="G51" s="49">
        <v>43876</v>
      </c>
      <c r="H51" s="50"/>
      <c r="I51" s="50"/>
      <c r="J51" s="50"/>
      <c r="K51" s="50"/>
      <c r="L51" s="49"/>
      <c r="M51" s="53"/>
    </row>
    <row r="52" spans="1:13">
      <c r="A52" s="46">
        <v>45</v>
      </c>
      <c r="B52" s="37">
        <v>45</v>
      </c>
      <c r="C52" s="37" t="s">
        <v>86</v>
      </c>
      <c r="D52" s="47">
        <v>2340</v>
      </c>
      <c r="E52" s="48">
        <v>43657</v>
      </c>
      <c r="F52" s="49">
        <v>43763</v>
      </c>
      <c r="G52" s="49"/>
      <c r="H52" s="50"/>
      <c r="I52" s="50"/>
      <c r="J52" s="50"/>
      <c r="K52" s="50"/>
      <c r="L52" s="49"/>
      <c r="M52" s="53"/>
    </row>
    <row r="53" spans="1:13">
      <c r="A53" s="46">
        <v>46</v>
      </c>
      <c r="B53" s="37">
        <v>46</v>
      </c>
      <c r="C53" s="37" t="s">
        <v>86</v>
      </c>
      <c r="D53" s="47">
        <v>2340</v>
      </c>
      <c r="E53" s="48">
        <v>43656</v>
      </c>
      <c r="F53" s="49">
        <v>43754</v>
      </c>
      <c r="G53" s="49"/>
      <c r="H53" s="50"/>
      <c r="I53" s="50"/>
      <c r="J53" s="50"/>
      <c r="K53" s="50"/>
      <c r="L53" s="49"/>
      <c r="M53" s="53"/>
    </row>
    <row r="54" spans="1:13">
      <c r="A54" s="46">
        <v>47</v>
      </c>
      <c r="B54" s="37">
        <v>47</v>
      </c>
      <c r="C54" s="37" t="s">
        <v>86</v>
      </c>
      <c r="D54" s="47">
        <v>2340</v>
      </c>
      <c r="E54" s="48">
        <v>43583</v>
      </c>
      <c r="F54" s="49">
        <v>43735</v>
      </c>
      <c r="G54" s="49">
        <v>43788</v>
      </c>
      <c r="H54" s="50"/>
      <c r="I54" s="50"/>
      <c r="J54" s="50"/>
      <c r="K54" s="50"/>
      <c r="L54" s="49"/>
      <c r="M54" s="53"/>
    </row>
    <row r="55" spans="1:13">
      <c r="A55" s="46">
        <v>48</v>
      </c>
      <c r="B55" s="37">
        <v>48</v>
      </c>
      <c r="C55" s="37" t="s">
        <v>91</v>
      </c>
      <c r="D55" s="47">
        <v>1250</v>
      </c>
      <c r="E55" s="48">
        <v>42993</v>
      </c>
      <c r="F55" s="49">
        <v>43034</v>
      </c>
      <c r="G55" s="49">
        <v>43167</v>
      </c>
      <c r="H55" s="50">
        <v>43284</v>
      </c>
      <c r="I55" s="50">
        <v>43417</v>
      </c>
      <c r="J55" s="50">
        <v>43595</v>
      </c>
      <c r="K55" s="50">
        <v>43704</v>
      </c>
      <c r="L55" s="49"/>
      <c r="M55" s="53"/>
    </row>
    <row r="56" spans="1:13">
      <c r="A56" s="46">
        <v>49</v>
      </c>
      <c r="B56" s="37">
        <v>49</v>
      </c>
      <c r="C56" s="37" t="s">
        <v>86</v>
      </c>
      <c r="D56" s="47">
        <v>2340</v>
      </c>
      <c r="E56" s="48">
        <v>43652</v>
      </c>
      <c r="F56" s="49">
        <v>43696</v>
      </c>
      <c r="G56" s="49">
        <v>43819</v>
      </c>
      <c r="H56" s="50"/>
      <c r="I56" s="50"/>
      <c r="J56" s="50"/>
      <c r="K56" s="50"/>
      <c r="L56" s="49"/>
      <c r="M56" s="53"/>
    </row>
    <row r="57" spans="1:13">
      <c r="A57" s="46">
        <v>50</v>
      </c>
      <c r="B57" s="37">
        <v>50</v>
      </c>
      <c r="C57" s="37" t="s">
        <v>94</v>
      </c>
      <c r="D57" s="47">
        <v>2340</v>
      </c>
      <c r="E57" s="48">
        <v>43620</v>
      </c>
      <c r="F57" s="49">
        <v>43728</v>
      </c>
      <c r="G57" s="49">
        <v>43867</v>
      </c>
      <c r="H57" s="50"/>
      <c r="I57" s="50"/>
      <c r="J57" s="50"/>
      <c r="K57" s="50"/>
      <c r="L57" s="49"/>
      <c r="M57" s="53"/>
    </row>
    <row r="58" spans="1:13">
      <c r="A58" s="46">
        <v>51</v>
      </c>
      <c r="B58" s="37">
        <v>51</v>
      </c>
      <c r="C58" s="52" t="s">
        <v>86</v>
      </c>
      <c r="D58" s="47">
        <v>2340</v>
      </c>
      <c r="E58" s="48" t="s">
        <v>100</v>
      </c>
      <c r="F58" s="49">
        <v>43703</v>
      </c>
      <c r="G58" s="49"/>
      <c r="H58" s="50"/>
      <c r="I58" s="50"/>
      <c r="J58" s="50"/>
      <c r="K58" s="50"/>
      <c r="L58" s="49"/>
      <c r="M58" s="53"/>
    </row>
    <row r="59" spans="1:13">
      <c r="A59" s="46">
        <v>52</v>
      </c>
      <c r="B59" s="37">
        <v>52</v>
      </c>
      <c r="C59" s="37" t="s">
        <v>86</v>
      </c>
      <c r="D59" s="47">
        <v>2340</v>
      </c>
      <c r="E59" s="48">
        <v>43642</v>
      </c>
      <c r="F59" s="49">
        <v>43714</v>
      </c>
      <c r="G59" s="49"/>
      <c r="H59" s="50"/>
      <c r="I59" s="50"/>
      <c r="J59" s="50"/>
      <c r="K59" s="50"/>
      <c r="L59" s="49"/>
      <c r="M59" s="53"/>
    </row>
    <row r="60" spans="1:13">
      <c r="A60" s="46">
        <v>53</v>
      </c>
      <c r="B60" s="37">
        <v>53</v>
      </c>
      <c r="C60" s="37" t="s">
        <v>89</v>
      </c>
      <c r="D60" s="47">
        <v>1250</v>
      </c>
      <c r="E60" s="48">
        <v>43614</v>
      </c>
      <c r="F60" s="49">
        <v>43714</v>
      </c>
      <c r="G60" s="49">
        <v>43876</v>
      </c>
      <c r="H60" s="50"/>
      <c r="I60" s="50"/>
      <c r="J60" s="50"/>
      <c r="K60" s="50"/>
      <c r="L60" s="49"/>
      <c r="M60" s="53"/>
    </row>
    <row r="61" spans="1:13">
      <c r="A61" s="46">
        <v>54</v>
      </c>
      <c r="B61" s="37">
        <v>54</v>
      </c>
      <c r="C61" s="37" t="s">
        <v>86</v>
      </c>
      <c r="D61" s="47">
        <v>2340</v>
      </c>
      <c r="E61" s="48">
        <v>43655</v>
      </c>
      <c r="F61" s="49">
        <v>43736</v>
      </c>
      <c r="G61" s="49">
        <v>43897</v>
      </c>
      <c r="H61" s="50"/>
      <c r="I61" s="50"/>
      <c r="J61" s="50"/>
      <c r="K61" s="50"/>
      <c r="L61" s="49"/>
      <c r="M61" s="53"/>
    </row>
    <row r="62" spans="1:13">
      <c r="A62" s="46">
        <v>55</v>
      </c>
      <c r="B62" s="37">
        <v>55</v>
      </c>
      <c r="C62" s="37" t="s">
        <v>88</v>
      </c>
      <c r="D62" s="47">
        <v>2430</v>
      </c>
      <c r="E62" s="48">
        <v>43302</v>
      </c>
      <c r="F62" s="49">
        <v>43693</v>
      </c>
      <c r="G62" s="49">
        <v>43774</v>
      </c>
      <c r="H62" s="50"/>
      <c r="I62" s="50"/>
      <c r="J62" s="50"/>
      <c r="K62" s="50"/>
      <c r="L62" s="49"/>
      <c r="M62" s="53"/>
    </row>
    <row r="63" spans="1:13">
      <c r="A63" s="46">
        <v>56</v>
      </c>
      <c r="B63" s="37">
        <v>56</v>
      </c>
      <c r="C63" s="37" t="s">
        <v>91</v>
      </c>
      <c r="D63" s="47">
        <v>1250</v>
      </c>
      <c r="E63" s="48">
        <v>43302</v>
      </c>
      <c r="F63" s="49">
        <v>43468</v>
      </c>
      <c r="G63" s="49">
        <v>43672</v>
      </c>
      <c r="H63" s="50"/>
      <c r="I63" s="50"/>
      <c r="J63" s="50"/>
      <c r="K63" s="50"/>
      <c r="L63" s="49"/>
      <c r="M63" s="53"/>
    </row>
    <row r="64" spans="1:13">
      <c r="A64" s="46">
        <v>57</v>
      </c>
      <c r="B64" s="37">
        <v>57</v>
      </c>
      <c r="C64" s="37" t="s">
        <v>91</v>
      </c>
      <c r="D64" s="47">
        <v>1250</v>
      </c>
      <c r="E64" s="48">
        <v>43024</v>
      </c>
      <c r="F64" s="49">
        <v>43078</v>
      </c>
      <c r="G64" s="49">
        <v>43183</v>
      </c>
      <c r="H64" s="50">
        <v>43515</v>
      </c>
      <c r="I64" s="50">
        <v>43725</v>
      </c>
      <c r="J64" s="50">
        <v>43783</v>
      </c>
      <c r="K64" s="50">
        <v>43818</v>
      </c>
      <c r="L64" s="49"/>
      <c r="M64" s="53"/>
    </row>
    <row r="65" spans="1:13">
      <c r="A65" s="46">
        <v>58</v>
      </c>
      <c r="B65" s="37">
        <v>58</v>
      </c>
      <c r="C65" s="37" t="s">
        <v>91</v>
      </c>
      <c r="D65" s="47">
        <v>1250</v>
      </c>
      <c r="E65" s="48">
        <v>43299</v>
      </c>
      <c r="F65" s="49">
        <v>43334</v>
      </c>
      <c r="G65" s="49"/>
      <c r="H65" s="50"/>
      <c r="I65" s="50"/>
      <c r="J65" s="50"/>
      <c r="K65" s="50"/>
      <c r="L65" s="49"/>
      <c r="M65" s="53"/>
    </row>
    <row r="66" spans="1:13">
      <c r="A66" s="46">
        <v>59</v>
      </c>
      <c r="B66" s="37">
        <v>59</v>
      </c>
      <c r="C66" s="37" t="s">
        <v>88</v>
      </c>
      <c r="D66" s="47">
        <v>2340</v>
      </c>
      <c r="E66" s="48">
        <v>43601</v>
      </c>
      <c r="F66" s="49">
        <v>43655</v>
      </c>
      <c r="G66" s="49">
        <v>43719</v>
      </c>
      <c r="H66" s="50"/>
      <c r="I66" s="50"/>
      <c r="J66" s="50"/>
      <c r="K66" s="50"/>
      <c r="L66" s="49"/>
      <c r="M66" s="53"/>
    </row>
    <row r="67" spans="1:13">
      <c r="A67" s="46">
        <v>60</v>
      </c>
      <c r="B67" s="37">
        <v>60</v>
      </c>
      <c r="C67" s="37" t="s">
        <v>89</v>
      </c>
      <c r="D67" s="47">
        <v>1250</v>
      </c>
      <c r="E67" s="48">
        <v>43302</v>
      </c>
      <c r="F67" s="49">
        <v>43333</v>
      </c>
      <c r="G67" s="49">
        <v>43660</v>
      </c>
      <c r="H67" s="50"/>
      <c r="I67" s="50"/>
      <c r="J67" s="50"/>
      <c r="K67" s="50"/>
      <c r="L67" s="49"/>
      <c r="M67" s="53"/>
    </row>
    <row r="68" spans="1:13">
      <c r="A68" s="46">
        <v>61</v>
      </c>
      <c r="B68" s="37">
        <v>61</v>
      </c>
      <c r="C68" s="37" t="s">
        <v>91</v>
      </c>
      <c r="D68" s="47">
        <v>1250</v>
      </c>
      <c r="E68" s="48">
        <v>42993</v>
      </c>
      <c r="F68" s="49">
        <v>43022</v>
      </c>
      <c r="G68" s="49">
        <v>43207</v>
      </c>
      <c r="H68" s="50">
        <v>43372</v>
      </c>
      <c r="I68" s="50">
        <v>43426</v>
      </c>
      <c r="J68" s="50">
        <v>43607</v>
      </c>
      <c r="K68" s="50">
        <v>43704</v>
      </c>
      <c r="L68" s="49"/>
      <c r="M68" s="53"/>
    </row>
    <row r="69" spans="1:13">
      <c r="A69" s="46">
        <v>62</v>
      </c>
      <c r="B69" s="37">
        <v>62</v>
      </c>
      <c r="C69" s="37" t="s">
        <v>91</v>
      </c>
      <c r="D69" s="47">
        <v>1250</v>
      </c>
      <c r="E69" s="48">
        <v>42940</v>
      </c>
      <c r="F69" s="49">
        <v>43092</v>
      </c>
      <c r="G69" s="49">
        <v>43178</v>
      </c>
      <c r="H69" s="50">
        <v>43419</v>
      </c>
      <c r="I69" s="50">
        <v>43495</v>
      </c>
      <c r="J69" s="50">
        <v>43645</v>
      </c>
      <c r="K69" s="50">
        <v>43732</v>
      </c>
      <c r="L69" s="49"/>
      <c r="M69" s="53"/>
    </row>
    <row r="70" spans="1:13">
      <c r="A70" s="46">
        <v>63</v>
      </c>
      <c r="B70" s="37">
        <v>63</v>
      </c>
      <c r="C70" s="37" t="s">
        <v>91</v>
      </c>
      <c r="D70" s="47">
        <v>1250</v>
      </c>
      <c r="E70" s="48">
        <v>43047</v>
      </c>
      <c r="F70" s="49">
        <v>43094</v>
      </c>
      <c r="G70" s="49">
        <v>43165</v>
      </c>
      <c r="H70" s="50">
        <v>43419</v>
      </c>
      <c r="I70" s="50">
        <v>43515</v>
      </c>
      <c r="J70" s="50">
        <v>43732</v>
      </c>
      <c r="K70" s="50">
        <v>43743</v>
      </c>
      <c r="L70" s="49"/>
      <c r="M70" s="53"/>
    </row>
    <row r="71" spans="1:13">
      <c r="A71" s="46">
        <v>64</v>
      </c>
      <c r="B71" s="37">
        <v>64</v>
      </c>
      <c r="C71" s="37" t="s">
        <v>91</v>
      </c>
      <c r="D71" s="47">
        <v>1250</v>
      </c>
      <c r="E71" s="48">
        <v>42993</v>
      </c>
      <c r="F71" s="49">
        <v>43022</v>
      </c>
      <c r="G71" s="49">
        <v>43154</v>
      </c>
      <c r="H71" s="50">
        <v>43419</v>
      </c>
      <c r="I71" s="50">
        <v>43515</v>
      </c>
      <c r="J71" s="50">
        <v>43634</v>
      </c>
      <c r="K71" s="50">
        <v>43736</v>
      </c>
      <c r="L71" s="49"/>
      <c r="M71" s="53"/>
    </row>
    <row r="72" spans="1:13">
      <c r="A72" s="46">
        <v>65</v>
      </c>
      <c r="B72" s="37">
        <v>65</v>
      </c>
      <c r="C72" s="37" t="s">
        <v>86</v>
      </c>
      <c r="D72" s="47">
        <v>2340</v>
      </c>
      <c r="E72" s="48">
        <v>43266</v>
      </c>
      <c r="F72" s="49">
        <v>43302</v>
      </c>
      <c r="G72" s="49">
        <v>43417</v>
      </c>
      <c r="H72" s="50">
        <v>43714</v>
      </c>
      <c r="I72" s="50"/>
      <c r="J72" s="50"/>
      <c r="K72" s="50"/>
      <c r="L72" s="49"/>
      <c r="M72" s="53"/>
    </row>
    <row r="73" spans="1:13">
      <c r="A73" s="46">
        <v>66</v>
      </c>
      <c r="B73" s="37">
        <v>66</v>
      </c>
      <c r="C73" s="37" t="s">
        <v>86</v>
      </c>
      <c r="D73" s="47">
        <v>2340</v>
      </c>
      <c r="E73" s="48">
        <v>43258</v>
      </c>
      <c r="F73" s="49">
        <v>43288</v>
      </c>
      <c r="G73" s="49">
        <v>43439</v>
      </c>
      <c r="H73" s="50">
        <v>43714</v>
      </c>
      <c r="I73" s="50"/>
      <c r="J73" s="50"/>
      <c r="K73" s="50"/>
      <c r="L73" s="49"/>
      <c r="M73" s="39"/>
    </row>
    <row r="74" spans="1:13">
      <c r="A74" s="46">
        <v>67</v>
      </c>
      <c r="B74" s="37">
        <v>67</v>
      </c>
      <c r="C74" s="37" t="s">
        <v>86</v>
      </c>
      <c r="D74" s="47">
        <v>2340</v>
      </c>
      <c r="E74" s="48">
        <v>43267</v>
      </c>
      <c r="F74" s="49">
        <v>43306</v>
      </c>
      <c r="G74" s="49"/>
      <c r="H74" s="50"/>
      <c r="I74" s="50"/>
      <c r="J74" s="50"/>
      <c r="K74" s="50"/>
      <c r="L74" s="49"/>
      <c r="M74" s="39"/>
    </row>
    <row r="75" spans="1:13">
      <c r="A75" s="46">
        <v>68</v>
      </c>
      <c r="B75" s="37">
        <v>68</v>
      </c>
      <c r="C75" s="37" t="s">
        <v>86</v>
      </c>
      <c r="D75" s="47">
        <v>2340</v>
      </c>
      <c r="E75" s="48">
        <v>43457</v>
      </c>
      <c r="F75" s="49">
        <v>43484</v>
      </c>
      <c r="G75" s="49">
        <v>43783</v>
      </c>
      <c r="H75" s="50"/>
      <c r="I75" s="50"/>
      <c r="J75" s="50"/>
      <c r="K75" s="50"/>
      <c r="L75" s="49"/>
      <c r="M75" s="39"/>
    </row>
    <row r="76" spans="1:13">
      <c r="A76" s="46">
        <v>69</v>
      </c>
      <c r="B76" s="37">
        <v>69</v>
      </c>
      <c r="C76" s="37" t="s">
        <v>86</v>
      </c>
      <c r="D76" s="47">
        <v>2340</v>
      </c>
      <c r="E76" s="48">
        <v>43265</v>
      </c>
      <c r="F76" s="49">
        <v>43307</v>
      </c>
      <c r="G76" s="49">
        <v>43676</v>
      </c>
      <c r="H76" s="50"/>
      <c r="I76" s="50"/>
      <c r="J76" s="50"/>
      <c r="K76" s="50"/>
      <c r="L76" s="49"/>
      <c r="M76" s="39"/>
    </row>
    <row r="77" spans="1:13">
      <c r="A77" s="46">
        <v>70</v>
      </c>
      <c r="B77" s="37">
        <v>70</v>
      </c>
      <c r="C77" s="37" t="s">
        <v>86</v>
      </c>
      <c r="D77" s="47">
        <v>2340</v>
      </c>
      <c r="E77" s="48">
        <v>43265</v>
      </c>
      <c r="F77" s="49">
        <v>43309</v>
      </c>
      <c r="G77" s="49">
        <v>43676</v>
      </c>
      <c r="H77" s="50"/>
      <c r="I77" s="50"/>
      <c r="J77" s="50"/>
      <c r="K77" s="50"/>
      <c r="L77" s="49"/>
    </row>
    <row r="78" spans="1:13">
      <c r="A78" s="46">
        <v>71</v>
      </c>
      <c r="B78" s="37">
        <v>71</v>
      </c>
      <c r="C78" s="37" t="s">
        <v>91</v>
      </c>
      <c r="D78" s="47">
        <v>1250</v>
      </c>
      <c r="E78" s="48">
        <v>42947</v>
      </c>
      <c r="F78" s="49">
        <v>43290</v>
      </c>
      <c r="G78" s="49">
        <v>43348</v>
      </c>
      <c r="H78" s="50">
        <v>43840</v>
      </c>
      <c r="I78" s="50"/>
      <c r="J78" s="50"/>
      <c r="K78" s="50"/>
      <c r="L78" s="49"/>
    </row>
    <row r="79" spans="1:13">
      <c r="A79" s="46">
        <v>72</v>
      </c>
      <c r="B79" s="37">
        <v>72</v>
      </c>
      <c r="C79" s="37" t="s">
        <v>89</v>
      </c>
      <c r="D79" s="47">
        <v>1250</v>
      </c>
      <c r="E79" s="48">
        <v>43283</v>
      </c>
      <c r="F79" s="49" t="s">
        <v>101</v>
      </c>
      <c r="G79" s="49"/>
      <c r="H79" s="50"/>
      <c r="I79" s="50"/>
      <c r="J79" s="50"/>
      <c r="K79" s="50"/>
      <c r="L79" s="49"/>
    </row>
    <row r="80" spans="1:13">
      <c r="A80" s="46">
        <v>73</v>
      </c>
      <c r="B80" s="37">
        <v>73</v>
      </c>
      <c r="C80" s="37" t="s">
        <v>91</v>
      </c>
      <c r="D80" s="47">
        <v>1250</v>
      </c>
      <c r="E80" s="48">
        <v>43286</v>
      </c>
      <c r="F80" s="49">
        <v>43316</v>
      </c>
      <c r="G80" s="49">
        <v>43383</v>
      </c>
      <c r="H80" s="50"/>
      <c r="I80" s="50"/>
      <c r="J80" s="50"/>
      <c r="K80" s="50"/>
      <c r="L80" s="49"/>
    </row>
    <row r="81" spans="1:12">
      <c r="A81" s="46">
        <v>74</v>
      </c>
      <c r="B81" s="37">
        <v>74</v>
      </c>
      <c r="C81" s="37" t="s">
        <v>91</v>
      </c>
      <c r="D81" s="47">
        <v>1250</v>
      </c>
      <c r="E81" s="48">
        <v>42993</v>
      </c>
      <c r="F81" s="49">
        <v>43053</v>
      </c>
      <c r="G81" s="49">
        <v>43193</v>
      </c>
      <c r="H81" s="50">
        <v>43455</v>
      </c>
      <c r="I81" s="50">
        <v>43609</v>
      </c>
      <c r="J81" s="50">
        <v>43785</v>
      </c>
      <c r="K81" s="50">
        <v>43841</v>
      </c>
      <c r="L81" s="49"/>
    </row>
    <row r="82" spans="1:12">
      <c r="A82" s="46">
        <v>75</v>
      </c>
      <c r="B82" s="37">
        <v>75</v>
      </c>
      <c r="C82" s="37" t="s">
        <v>91</v>
      </c>
      <c r="D82" s="47">
        <v>1250</v>
      </c>
      <c r="E82" s="48">
        <v>43238</v>
      </c>
      <c r="F82" s="49">
        <v>43271</v>
      </c>
      <c r="G82" s="49">
        <v>43362</v>
      </c>
      <c r="H82" s="50">
        <v>43627</v>
      </c>
      <c r="I82" s="50">
        <v>43727</v>
      </c>
      <c r="J82" s="50">
        <v>43783</v>
      </c>
      <c r="K82" s="50" t="s">
        <v>102</v>
      </c>
      <c r="L82" s="49"/>
    </row>
    <row r="83" spans="1:12">
      <c r="A83" s="46">
        <v>76</v>
      </c>
      <c r="B83" s="37">
        <v>76</v>
      </c>
      <c r="C83" s="37" t="s">
        <v>91</v>
      </c>
      <c r="D83" s="47">
        <v>1250</v>
      </c>
      <c r="E83" s="48">
        <v>43047</v>
      </c>
      <c r="F83" s="49">
        <v>43088</v>
      </c>
      <c r="G83" s="49">
        <v>43193</v>
      </c>
      <c r="H83" s="50">
        <v>43526</v>
      </c>
      <c r="I83" s="50">
        <v>43580</v>
      </c>
      <c r="J83" s="50">
        <v>43801</v>
      </c>
      <c r="K83" s="50">
        <v>43858</v>
      </c>
      <c r="L83" s="49"/>
    </row>
    <row r="84" spans="1:12">
      <c r="A84" s="46">
        <v>77</v>
      </c>
      <c r="B84" s="37">
        <v>77</v>
      </c>
      <c r="C84" s="37" t="s">
        <v>89</v>
      </c>
      <c r="D84" s="47">
        <v>1250</v>
      </c>
      <c r="E84" s="48">
        <v>43069</v>
      </c>
      <c r="F84" s="49">
        <v>43190</v>
      </c>
      <c r="G84" s="49">
        <v>43236</v>
      </c>
      <c r="H84" s="50">
        <v>43434</v>
      </c>
      <c r="I84" s="50">
        <v>43580</v>
      </c>
      <c r="J84" s="50">
        <v>43721</v>
      </c>
      <c r="K84" s="50">
        <v>43743</v>
      </c>
      <c r="L84" s="49"/>
    </row>
    <row r="85" spans="1:12">
      <c r="A85" s="46">
        <v>78</v>
      </c>
      <c r="B85" s="37">
        <v>78</v>
      </c>
      <c r="C85" s="37" t="s">
        <v>89</v>
      </c>
      <c r="D85" s="47">
        <v>1250</v>
      </c>
      <c r="E85" s="48">
        <v>43592</v>
      </c>
      <c r="F85" s="49">
        <v>43651</v>
      </c>
      <c r="G85" s="50">
        <v>43694</v>
      </c>
      <c r="H85" s="50">
        <v>43840</v>
      </c>
      <c r="I85" s="50">
        <v>43876</v>
      </c>
      <c r="J85" s="50"/>
      <c r="K85" s="50"/>
      <c r="L85" s="49"/>
    </row>
    <row r="86" spans="1:12">
      <c r="A86" s="46">
        <v>79</v>
      </c>
      <c r="B86" s="37">
        <v>79</v>
      </c>
      <c r="C86" s="37" t="s">
        <v>91</v>
      </c>
      <c r="D86" s="47">
        <v>1250</v>
      </c>
      <c r="E86" s="48">
        <v>43034</v>
      </c>
      <c r="F86" s="49">
        <v>43073</v>
      </c>
      <c r="G86" s="49">
        <v>43183</v>
      </c>
      <c r="H86" s="50">
        <v>43449</v>
      </c>
      <c r="I86" s="50">
        <v>43595</v>
      </c>
      <c r="J86" s="50"/>
      <c r="K86" s="50"/>
      <c r="L86" s="49"/>
    </row>
    <row r="87" spans="1:12">
      <c r="A87" s="46">
        <v>80</v>
      </c>
      <c r="B87" s="37">
        <v>80</v>
      </c>
      <c r="C87" s="37" t="s">
        <v>91</v>
      </c>
      <c r="D87" s="47">
        <v>1250</v>
      </c>
      <c r="E87" s="51">
        <v>43034</v>
      </c>
      <c r="F87" s="51">
        <v>43082</v>
      </c>
      <c r="G87" s="51">
        <v>43183</v>
      </c>
      <c r="H87" s="51">
        <v>43438</v>
      </c>
      <c r="I87" s="51">
        <v>43607</v>
      </c>
      <c r="J87" s="51">
        <v>43725</v>
      </c>
      <c r="K87" s="51">
        <v>43742</v>
      </c>
      <c r="L87" s="51"/>
    </row>
    <row r="88" spans="1:12">
      <c r="A88" s="46">
        <v>81</v>
      </c>
      <c r="B88" s="37">
        <v>81</v>
      </c>
      <c r="C88" s="37" t="s">
        <v>86</v>
      </c>
      <c r="D88" s="47">
        <v>2340</v>
      </c>
      <c r="E88" s="51">
        <v>43272</v>
      </c>
      <c r="F88" s="51">
        <v>43319</v>
      </c>
      <c r="G88" s="51">
        <v>43727</v>
      </c>
      <c r="H88" s="51"/>
      <c r="I88" s="51"/>
      <c r="J88" s="51"/>
      <c r="K88" s="51"/>
      <c r="L88" s="51"/>
    </row>
    <row r="89" spans="1:12">
      <c r="A89" s="46">
        <v>82</v>
      </c>
      <c r="B89" s="37">
        <v>82</v>
      </c>
      <c r="C89" s="37" t="s">
        <v>86</v>
      </c>
      <c r="D89" s="47">
        <v>2340</v>
      </c>
      <c r="E89" s="51">
        <v>43269</v>
      </c>
      <c r="F89" s="51">
        <v>43336</v>
      </c>
      <c r="G89" s="51">
        <v>43711</v>
      </c>
      <c r="H89" s="51"/>
      <c r="I89" s="51"/>
      <c r="J89" s="51"/>
      <c r="K89" s="51"/>
      <c r="L89" s="51"/>
    </row>
    <row r="90" spans="1:12">
      <c r="A90" s="46">
        <v>83</v>
      </c>
      <c r="B90" s="37">
        <v>83</v>
      </c>
      <c r="C90" s="37" t="s">
        <v>89</v>
      </c>
      <c r="D90" s="47">
        <v>1250</v>
      </c>
      <c r="E90" s="51">
        <v>43599</v>
      </c>
      <c r="F90" s="51" t="s">
        <v>103</v>
      </c>
      <c r="G90" s="51">
        <v>43739</v>
      </c>
      <c r="H90" s="51">
        <v>43840</v>
      </c>
      <c r="I90" s="51"/>
      <c r="J90" s="51"/>
      <c r="K90" s="51"/>
      <c r="L90" s="51"/>
    </row>
    <row r="91" spans="1:12">
      <c r="A91" s="46">
        <v>84</v>
      </c>
      <c r="B91" s="37">
        <v>84</v>
      </c>
      <c r="C91" s="37" t="s">
        <v>91</v>
      </c>
      <c r="D91" s="47">
        <v>1250</v>
      </c>
      <c r="E91" s="51">
        <v>43277</v>
      </c>
      <c r="F91" s="51">
        <v>43337</v>
      </c>
      <c r="G91" s="51">
        <v>43411</v>
      </c>
      <c r="H91" s="51"/>
      <c r="I91" s="51"/>
      <c r="J91" s="51"/>
      <c r="K91" s="51"/>
      <c r="L91" s="51"/>
    </row>
    <row r="92" spans="1:12">
      <c r="A92" s="46">
        <v>85</v>
      </c>
      <c r="B92" s="37">
        <v>85</v>
      </c>
      <c r="C92" s="37" t="s">
        <v>86</v>
      </c>
      <c r="D92" s="47">
        <v>2340</v>
      </c>
      <c r="E92" s="51">
        <v>43601</v>
      </c>
      <c r="F92" s="51">
        <v>43652</v>
      </c>
      <c r="G92" s="51">
        <v>43812</v>
      </c>
      <c r="H92" s="51"/>
      <c r="I92" s="51"/>
      <c r="J92" s="51"/>
      <c r="K92" s="51"/>
      <c r="L92" s="51"/>
    </row>
    <row r="93" spans="1:12">
      <c r="A93" s="46">
        <v>86</v>
      </c>
      <c r="B93" s="37">
        <v>86</v>
      </c>
      <c r="C93" s="37" t="s">
        <v>91</v>
      </c>
      <c r="D93" s="47">
        <v>1250</v>
      </c>
      <c r="E93" s="51">
        <v>43082</v>
      </c>
      <c r="F93" s="51">
        <v>43264</v>
      </c>
      <c r="G93" s="51">
        <v>43335</v>
      </c>
      <c r="H93" s="51">
        <v>43595</v>
      </c>
      <c r="I93" s="51">
        <v>43774</v>
      </c>
      <c r="J93" s="51">
        <v>43858</v>
      </c>
      <c r="K93" s="51"/>
      <c r="L93" s="51"/>
    </row>
    <row r="94" spans="1:12">
      <c r="A94" s="46">
        <v>87</v>
      </c>
      <c r="B94" s="37">
        <v>87</v>
      </c>
      <c r="C94" s="37" t="s">
        <v>91</v>
      </c>
      <c r="D94" s="47">
        <v>1250</v>
      </c>
      <c r="E94" s="51">
        <v>43276</v>
      </c>
      <c r="F94" s="51">
        <v>43342</v>
      </c>
      <c r="G94" s="51">
        <v>43460</v>
      </c>
      <c r="H94" s="51">
        <v>43756</v>
      </c>
      <c r="I94" s="51">
        <v>43797</v>
      </c>
      <c r="J94" s="51">
        <v>43862</v>
      </c>
      <c r="K94" s="51"/>
      <c r="L94" s="51"/>
    </row>
    <row r="95" spans="1:12">
      <c r="A95" s="46">
        <v>88</v>
      </c>
      <c r="B95" s="37">
        <v>88</v>
      </c>
      <c r="C95" s="37" t="s">
        <v>91</v>
      </c>
      <c r="D95" s="47">
        <v>1250</v>
      </c>
      <c r="E95" s="51">
        <v>43034</v>
      </c>
      <c r="F95" s="51">
        <v>43069</v>
      </c>
      <c r="G95" s="51">
        <v>43256</v>
      </c>
      <c r="H95" s="51">
        <v>43725</v>
      </c>
      <c r="I95" s="51">
        <v>43812</v>
      </c>
      <c r="J95" s="51">
        <v>43858</v>
      </c>
      <c r="K95" s="51"/>
      <c r="L95" s="51"/>
    </row>
    <row r="96" spans="1:12">
      <c r="A96" s="46">
        <v>89</v>
      </c>
      <c r="B96" s="37">
        <v>89</v>
      </c>
      <c r="C96" s="37" t="s">
        <v>86</v>
      </c>
      <c r="D96" s="47">
        <v>2340</v>
      </c>
      <c r="E96" s="51">
        <v>43619</v>
      </c>
      <c r="F96" s="51">
        <v>43732</v>
      </c>
      <c r="G96" s="51">
        <v>43812</v>
      </c>
      <c r="H96" s="51"/>
      <c r="I96" s="51"/>
      <c r="J96" s="51"/>
      <c r="K96" s="51"/>
      <c r="L96" s="51"/>
    </row>
    <row r="97" spans="1:12">
      <c r="A97" s="46">
        <v>90</v>
      </c>
      <c r="B97" s="37">
        <v>90</v>
      </c>
      <c r="C97" s="37" t="s">
        <v>86</v>
      </c>
      <c r="D97" s="47">
        <v>2340</v>
      </c>
      <c r="E97" s="51">
        <v>43640</v>
      </c>
      <c r="F97" s="51">
        <v>43732</v>
      </c>
      <c r="G97" s="51">
        <v>43775</v>
      </c>
      <c r="H97" s="51">
        <v>43595</v>
      </c>
      <c r="I97" s="51">
        <v>43748</v>
      </c>
      <c r="J97" s="51">
        <v>43851</v>
      </c>
      <c r="K97" s="51"/>
      <c r="L97" s="51"/>
    </row>
    <row r="98" spans="1:12">
      <c r="A98" s="46">
        <v>91</v>
      </c>
      <c r="B98" s="37">
        <v>91</v>
      </c>
      <c r="C98" s="37" t="s">
        <v>89</v>
      </c>
      <c r="D98" s="47">
        <v>1250</v>
      </c>
      <c r="E98" s="51">
        <v>42993</v>
      </c>
      <c r="F98" s="51">
        <v>43207</v>
      </c>
      <c r="G98" s="51">
        <v>43411</v>
      </c>
      <c r="H98" s="51">
        <v>43595</v>
      </c>
      <c r="I98" s="51">
        <v>43908</v>
      </c>
      <c r="J98" s="51"/>
      <c r="K98" s="51"/>
      <c r="L98" s="51"/>
    </row>
    <row r="99" spans="1:12">
      <c r="A99" s="46"/>
      <c r="B99" s="18"/>
      <c r="C99" s="18"/>
      <c r="D99" s="18"/>
      <c r="E99" s="54"/>
      <c r="F99" s="54"/>
      <c r="G99" s="54"/>
      <c r="H99" s="54"/>
      <c r="I99" s="54"/>
      <c r="J99" s="54"/>
      <c r="K99" s="54"/>
      <c r="L99" s="54"/>
    </row>
    <row r="100" spans="1:12">
      <c r="A100" s="46"/>
      <c r="B100" s="18"/>
      <c r="C100" s="18"/>
      <c r="D100" s="18"/>
      <c r="E100" s="54"/>
      <c r="F100" s="54"/>
      <c r="G100" s="54"/>
      <c r="H100" s="54"/>
      <c r="I100" s="54"/>
      <c r="J100" s="54"/>
      <c r="K100" s="54"/>
      <c r="L100" s="54"/>
    </row>
    <row r="101" spans="1:12">
      <c r="A101" s="46"/>
      <c r="B101" s="18"/>
      <c r="C101" s="18"/>
      <c r="D101" s="18"/>
      <c r="E101" s="54"/>
      <c r="F101" s="54"/>
      <c r="G101" s="54"/>
      <c r="H101" s="54"/>
      <c r="I101" s="54"/>
      <c r="J101" s="54"/>
      <c r="K101" s="54"/>
      <c r="L101" s="54"/>
    </row>
    <row r="102" spans="1:12">
      <c r="A102" s="46"/>
      <c r="B102" s="18"/>
      <c r="C102" s="18"/>
      <c r="D102" s="18"/>
      <c r="E102" s="54"/>
      <c r="F102" s="54"/>
      <c r="G102" s="54"/>
      <c r="H102" s="54"/>
      <c r="I102" s="54"/>
      <c r="J102" s="54"/>
      <c r="K102" s="54"/>
      <c r="L102" s="54"/>
    </row>
    <row r="103" spans="1:12">
      <c r="A103" s="46"/>
      <c r="B103" s="18"/>
      <c r="C103" s="18"/>
      <c r="D103" s="18"/>
      <c r="E103" s="54"/>
      <c r="F103" s="54"/>
      <c r="G103" s="54"/>
      <c r="H103" s="54"/>
      <c r="I103" s="54"/>
      <c r="J103" s="54"/>
      <c r="K103" s="54"/>
      <c r="L103" s="54"/>
    </row>
    <row r="104" spans="1:12">
      <c r="A104" s="46"/>
      <c r="B104" s="18"/>
      <c r="C104" s="18"/>
      <c r="D104" s="18"/>
      <c r="E104" s="54"/>
      <c r="F104" s="54"/>
      <c r="G104" s="54"/>
      <c r="H104" s="54"/>
      <c r="I104" s="54"/>
      <c r="J104" s="54"/>
      <c r="K104" s="54"/>
      <c r="L104" s="54"/>
    </row>
    <row r="105" spans="1:12">
      <c r="A105" s="46"/>
      <c r="B105" s="18"/>
      <c r="C105" s="18"/>
      <c r="D105" s="18"/>
      <c r="E105" s="54"/>
      <c r="F105" s="54"/>
      <c r="G105" s="54"/>
      <c r="H105" s="54"/>
      <c r="I105" s="54"/>
      <c r="J105" s="54"/>
      <c r="K105" s="54"/>
      <c r="L105" s="54"/>
    </row>
    <row r="106" spans="1:12">
      <c r="A106" s="46"/>
      <c r="B106" s="18"/>
      <c r="C106" s="18"/>
      <c r="D106" s="18"/>
      <c r="E106" s="54"/>
      <c r="F106" s="54"/>
      <c r="G106" s="54"/>
      <c r="H106" s="54"/>
      <c r="I106" s="54"/>
      <c r="J106" s="54"/>
      <c r="K106" s="54"/>
      <c r="L106" s="54"/>
    </row>
    <row r="107" spans="1:12">
      <c r="A107" s="46"/>
      <c r="B107" s="18"/>
      <c r="C107" s="18"/>
      <c r="D107" s="18"/>
      <c r="E107" s="54"/>
      <c r="F107" s="54"/>
      <c r="G107" s="54"/>
      <c r="H107" s="54"/>
      <c r="I107" s="54"/>
      <c r="J107" s="54"/>
      <c r="K107" s="54"/>
      <c r="L107" s="54"/>
    </row>
    <row r="108" spans="1:12">
      <c r="A108" s="46"/>
      <c r="B108" s="18"/>
      <c r="C108" s="18"/>
      <c r="D108" s="18"/>
      <c r="E108" s="54"/>
      <c r="F108" s="54"/>
      <c r="G108" s="54"/>
      <c r="H108" s="54"/>
      <c r="I108" s="54"/>
      <c r="J108" s="54"/>
      <c r="K108" s="54"/>
      <c r="L108" s="54"/>
    </row>
    <row r="109" spans="1:12">
      <c r="A109" s="46"/>
      <c r="B109" s="18"/>
      <c r="C109" s="18"/>
      <c r="D109" s="18"/>
      <c r="E109" s="54"/>
      <c r="F109" s="54"/>
      <c r="G109" s="54"/>
      <c r="H109" s="54"/>
      <c r="I109" s="54"/>
      <c r="J109" s="54"/>
      <c r="K109" s="54"/>
      <c r="L109" s="54"/>
    </row>
    <row r="110" spans="1:12">
      <c r="A110" s="46"/>
      <c r="B110" s="18"/>
      <c r="C110" s="18"/>
      <c r="D110" s="18"/>
      <c r="E110" s="54"/>
      <c r="F110" s="54"/>
      <c r="G110" s="54"/>
      <c r="H110" s="54"/>
      <c r="I110" s="54"/>
      <c r="J110" s="54"/>
      <c r="K110" s="54"/>
      <c r="L110" s="54"/>
    </row>
    <row r="111" spans="1:12">
      <c r="A111" s="46"/>
      <c r="B111" s="18"/>
      <c r="C111" s="18"/>
      <c r="D111" s="18"/>
      <c r="E111" s="54"/>
      <c r="F111" s="54"/>
      <c r="G111" s="54"/>
      <c r="H111" s="54"/>
      <c r="I111" s="54"/>
      <c r="J111" s="54"/>
      <c r="K111" s="54"/>
      <c r="L111" s="54"/>
    </row>
    <row r="112" spans="1:12">
      <c r="A112" s="46"/>
      <c r="B112" s="18"/>
      <c r="C112" s="18"/>
      <c r="D112" s="18"/>
      <c r="E112" s="54"/>
      <c r="F112" s="54"/>
      <c r="G112" s="54"/>
      <c r="H112" s="54"/>
      <c r="I112" s="54"/>
      <c r="J112" s="54"/>
      <c r="K112" s="54"/>
      <c r="L112" s="54"/>
    </row>
    <row r="113" spans="1:12">
      <c r="A113" s="46"/>
      <c r="B113" s="18"/>
      <c r="C113" s="18"/>
      <c r="D113" s="18"/>
      <c r="E113" s="54"/>
      <c r="F113" s="54"/>
      <c r="G113" s="54"/>
      <c r="H113" s="54"/>
      <c r="I113" s="54"/>
      <c r="J113" s="54"/>
      <c r="K113" s="54"/>
      <c r="L113" s="54"/>
    </row>
    <row r="114" spans="1:12">
      <c r="A114" s="46"/>
      <c r="B114" s="18"/>
      <c r="C114" s="18"/>
      <c r="D114" s="18"/>
      <c r="E114" s="54"/>
      <c r="F114" s="54"/>
      <c r="G114" s="54"/>
      <c r="H114" s="54"/>
      <c r="I114" s="54"/>
      <c r="J114" s="54"/>
      <c r="K114" s="54"/>
      <c r="L114" s="54"/>
    </row>
    <row r="115" spans="1:12">
      <c r="A115" s="46"/>
      <c r="B115" s="18"/>
      <c r="C115" s="18"/>
      <c r="D115" s="18"/>
      <c r="E115" s="54"/>
      <c r="F115" s="54"/>
      <c r="G115" s="54"/>
      <c r="H115" s="54"/>
      <c r="I115" s="54"/>
      <c r="J115" s="54"/>
      <c r="K115" s="54"/>
      <c r="L115" s="54"/>
    </row>
    <row r="116" spans="1:12">
      <c r="A116" s="46"/>
      <c r="B116" s="18"/>
      <c r="C116" s="18"/>
      <c r="D116" s="18"/>
      <c r="E116" s="54"/>
      <c r="F116" s="54"/>
      <c r="G116" s="54"/>
      <c r="H116" s="54"/>
      <c r="I116" s="54"/>
      <c r="J116" s="54"/>
      <c r="K116" s="54"/>
      <c r="L116" s="54"/>
    </row>
    <row r="117" spans="1:12">
      <c r="A117" s="46"/>
      <c r="B117" s="18"/>
      <c r="C117" s="18"/>
      <c r="D117" s="18"/>
      <c r="E117" s="54"/>
      <c r="F117" s="54"/>
      <c r="G117" s="54"/>
      <c r="H117" s="54"/>
      <c r="I117" s="54"/>
      <c r="J117" s="54"/>
      <c r="K117" s="54"/>
      <c r="L117" s="54"/>
    </row>
    <row r="118" spans="1:12">
      <c r="A118" s="46"/>
      <c r="B118" s="18"/>
      <c r="C118" s="18"/>
      <c r="D118" s="18"/>
      <c r="E118" s="54"/>
      <c r="F118" s="54"/>
      <c r="G118" s="54"/>
      <c r="H118" s="54"/>
      <c r="I118" s="54"/>
      <c r="J118" s="54"/>
      <c r="K118" s="54"/>
      <c r="L118" s="54"/>
    </row>
    <row r="119" spans="1:12">
      <c r="A119" s="46"/>
      <c r="B119" s="18"/>
      <c r="C119" s="18"/>
      <c r="D119" s="18"/>
      <c r="E119" s="54"/>
      <c r="F119" s="54"/>
      <c r="G119" s="54"/>
      <c r="H119" s="54"/>
      <c r="I119" s="54"/>
      <c r="J119" s="54"/>
      <c r="K119" s="54"/>
      <c r="L119" s="54"/>
    </row>
    <row r="120" spans="1:12">
      <c r="A120" s="46"/>
      <c r="B120" s="18"/>
      <c r="C120" s="18"/>
      <c r="D120" s="18"/>
      <c r="E120" s="54"/>
      <c r="F120" s="54"/>
      <c r="G120" s="54"/>
      <c r="H120" s="54"/>
      <c r="I120" s="54"/>
      <c r="J120" s="54"/>
      <c r="K120" s="54"/>
      <c r="L120" s="54"/>
    </row>
    <row r="121" spans="1:12">
      <c r="A121" s="46"/>
      <c r="B121" s="18"/>
      <c r="C121" s="18"/>
      <c r="D121" s="18"/>
      <c r="E121" s="54"/>
      <c r="F121" s="54"/>
      <c r="G121" s="54"/>
      <c r="H121" s="54"/>
      <c r="I121" s="54"/>
      <c r="J121" s="54"/>
      <c r="K121" s="54"/>
      <c r="L121" s="54"/>
    </row>
    <row r="122" spans="1:12">
      <c r="A122" s="46"/>
      <c r="B122" s="18"/>
      <c r="C122" s="18"/>
      <c r="D122" s="18"/>
      <c r="E122" s="54"/>
      <c r="F122" s="54"/>
      <c r="G122" s="54"/>
      <c r="H122" s="54"/>
      <c r="I122" s="54"/>
      <c r="J122" s="54"/>
      <c r="K122" s="54"/>
      <c r="L122" s="54"/>
    </row>
    <row r="123" spans="1:12">
      <c r="A123" s="46"/>
      <c r="B123" s="18"/>
      <c r="C123" s="18"/>
      <c r="D123" s="18"/>
      <c r="E123" s="54"/>
      <c r="F123" s="54"/>
      <c r="G123" s="54"/>
      <c r="H123" s="54"/>
      <c r="I123" s="54"/>
      <c r="J123" s="54"/>
      <c r="K123" s="54"/>
      <c r="L123" s="54"/>
    </row>
    <row r="124" spans="1:12">
      <c r="A124" s="46"/>
      <c r="B124" s="18"/>
      <c r="C124" s="18"/>
      <c r="D124" s="18"/>
      <c r="E124" s="54"/>
      <c r="F124" s="54"/>
      <c r="G124" s="54"/>
      <c r="H124" s="54"/>
      <c r="I124" s="54"/>
      <c r="J124" s="54"/>
      <c r="K124" s="54"/>
      <c r="L124" s="54"/>
    </row>
    <row r="125" spans="1:12">
      <c r="A125" s="46"/>
      <c r="B125" s="18"/>
      <c r="C125" s="18"/>
      <c r="D125" s="18"/>
      <c r="E125" s="54"/>
      <c r="F125" s="54"/>
      <c r="G125" s="54"/>
      <c r="H125" s="54"/>
      <c r="I125" s="54"/>
      <c r="J125" s="54"/>
      <c r="K125" s="54"/>
      <c r="L125" s="54"/>
    </row>
    <row r="126" spans="1:12">
      <c r="A126" s="46"/>
      <c r="B126" s="18"/>
      <c r="C126" s="18"/>
      <c r="D126" s="18"/>
      <c r="E126" s="54"/>
      <c r="F126" s="54"/>
      <c r="G126" s="54"/>
      <c r="H126" s="54"/>
      <c r="I126" s="54"/>
      <c r="J126" s="54"/>
      <c r="K126" s="54"/>
      <c r="L126" s="54"/>
    </row>
    <row r="127" spans="1:12">
      <c r="A127" s="46"/>
      <c r="B127" s="18"/>
      <c r="C127" s="18"/>
      <c r="D127" s="18"/>
      <c r="E127" s="54"/>
      <c r="F127" s="54"/>
      <c r="G127" s="54"/>
      <c r="H127" s="54"/>
      <c r="I127" s="54"/>
      <c r="J127" s="54"/>
      <c r="K127" s="54"/>
      <c r="L127" s="54"/>
    </row>
    <row r="128" spans="1:12">
      <c r="A128" s="46"/>
      <c r="B128" s="18"/>
      <c r="C128" s="18"/>
      <c r="D128" s="18"/>
      <c r="E128" s="54"/>
      <c r="F128" s="54"/>
      <c r="G128" s="54"/>
      <c r="H128" s="54"/>
      <c r="I128" s="54"/>
      <c r="J128" s="54"/>
      <c r="K128" s="54"/>
      <c r="L128" s="54"/>
    </row>
    <row r="129" spans="1:12">
      <c r="A129" s="46"/>
      <c r="B129" s="18"/>
      <c r="C129" s="18"/>
      <c r="D129" s="18"/>
      <c r="E129" s="54"/>
      <c r="F129" s="54"/>
      <c r="G129" s="54"/>
      <c r="H129" s="54"/>
      <c r="I129" s="54"/>
      <c r="J129" s="54"/>
      <c r="K129" s="54"/>
      <c r="L129" s="54"/>
    </row>
    <row r="130" spans="1:12">
      <c r="A130" s="46"/>
      <c r="B130" s="18"/>
      <c r="C130" s="18"/>
      <c r="D130" s="18"/>
      <c r="E130" s="54"/>
      <c r="F130" s="54"/>
      <c r="G130" s="54"/>
      <c r="H130" s="54"/>
      <c r="I130" s="54"/>
      <c r="J130" s="54"/>
      <c r="K130" s="54"/>
      <c r="L130" s="54"/>
    </row>
    <row r="131" spans="1:12">
      <c r="A131" s="46"/>
      <c r="B131" s="18"/>
      <c r="C131" s="18"/>
      <c r="D131" s="18"/>
      <c r="E131" s="54"/>
      <c r="F131" s="54"/>
      <c r="G131" s="54"/>
      <c r="H131" s="54"/>
      <c r="I131" s="54"/>
      <c r="J131" s="54"/>
      <c r="K131" s="54"/>
      <c r="L131" s="54"/>
    </row>
    <row r="132" spans="1:12">
      <c r="A132" s="46"/>
      <c r="B132" s="18"/>
      <c r="C132" s="18"/>
      <c r="D132" s="18"/>
      <c r="E132" s="54"/>
      <c r="F132" s="54"/>
      <c r="G132" s="54"/>
      <c r="H132" s="54"/>
      <c r="I132" s="54"/>
      <c r="J132" s="54"/>
      <c r="K132" s="54"/>
      <c r="L132" s="54"/>
    </row>
    <row r="133" spans="1:12">
      <c r="A133" s="46"/>
      <c r="B133" s="18"/>
      <c r="C133" s="18"/>
      <c r="D133" s="18"/>
      <c r="E133" s="54"/>
      <c r="F133" s="54"/>
      <c r="G133" s="54"/>
      <c r="H133" s="54"/>
      <c r="I133" s="54"/>
      <c r="J133" s="54"/>
      <c r="K133" s="54"/>
      <c r="L133" s="54"/>
    </row>
    <row r="134" spans="1:12">
      <c r="A134" s="46"/>
      <c r="B134" s="18"/>
      <c r="C134" s="18"/>
      <c r="D134" s="18"/>
      <c r="E134" s="54"/>
      <c r="F134" s="54"/>
      <c r="G134" s="54"/>
      <c r="H134" s="54"/>
      <c r="I134" s="54"/>
      <c r="J134" s="54"/>
      <c r="K134" s="54"/>
      <c r="L134" s="54"/>
    </row>
    <row r="135" spans="1:12">
      <c r="A135" s="46"/>
      <c r="B135" s="18"/>
      <c r="C135" s="18"/>
      <c r="D135" s="18"/>
      <c r="E135" s="54"/>
      <c r="F135" s="54"/>
      <c r="G135" s="54"/>
      <c r="H135" s="54"/>
      <c r="I135" s="54"/>
      <c r="J135" s="54"/>
      <c r="K135" s="54"/>
      <c r="L135" s="54"/>
    </row>
    <row r="136" spans="1:12">
      <c r="A136" s="46"/>
      <c r="B136" s="18"/>
      <c r="C136" s="18"/>
      <c r="D136" s="18"/>
      <c r="E136" s="54"/>
      <c r="F136" s="54"/>
      <c r="G136" s="54"/>
      <c r="H136" s="54"/>
      <c r="I136" s="54"/>
      <c r="J136" s="54"/>
      <c r="K136" s="54"/>
      <c r="L136" s="54"/>
    </row>
    <row r="137" spans="1:12">
      <c r="A137" s="46"/>
      <c r="B137" s="18"/>
      <c r="C137" s="18"/>
      <c r="D137" s="18"/>
      <c r="E137" s="54"/>
      <c r="F137" s="54"/>
      <c r="G137" s="54"/>
      <c r="H137" s="54"/>
      <c r="I137" s="54"/>
      <c r="J137" s="54"/>
      <c r="K137" s="54"/>
      <c r="L137" s="54"/>
    </row>
    <row r="138" spans="1:12">
      <c r="A138" s="46"/>
      <c r="B138" s="18"/>
      <c r="C138" s="18"/>
      <c r="D138" s="18"/>
      <c r="E138" s="54"/>
      <c r="F138" s="54"/>
      <c r="G138" s="54"/>
      <c r="H138" s="54"/>
      <c r="I138" s="54"/>
      <c r="J138" s="54"/>
      <c r="K138" s="54"/>
      <c r="L138" s="54"/>
    </row>
    <row r="139" spans="1:12">
      <c r="A139" s="46"/>
      <c r="B139" s="18"/>
      <c r="C139" s="18"/>
      <c r="D139" s="18"/>
      <c r="E139" s="54"/>
      <c r="F139" s="54"/>
      <c r="G139" s="54"/>
      <c r="H139" s="54"/>
      <c r="I139" s="54"/>
      <c r="J139" s="54"/>
      <c r="K139" s="54"/>
      <c r="L139" s="54"/>
    </row>
    <row r="140" spans="1:12">
      <c r="A140" s="46"/>
      <c r="B140" s="18"/>
      <c r="C140" s="18"/>
      <c r="D140" s="18"/>
      <c r="E140" s="54"/>
      <c r="F140" s="54"/>
      <c r="G140" s="54"/>
      <c r="H140" s="54"/>
      <c r="I140" s="54"/>
      <c r="J140" s="54"/>
      <c r="K140" s="54"/>
      <c r="L140" s="54"/>
    </row>
    <row r="141" spans="1:12">
      <c r="A141" s="46"/>
      <c r="B141" s="18"/>
      <c r="C141" s="18"/>
      <c r="D141" s="18"/>
      <c r="E141" s="54"/>
      <c r="F141" s="54"/>
      <c r="G141" s="54"/>
      <c r="H141" s="54"/>
      <c r="I141" s="54"/>
      <c r="J141" s="54"/>
      <c r="K141" s="54"/>
      <c r="L141" s="54"/>
    </row>
    <row r="142" spans="1:12">
      <c r="A142" s="46"/>
      <c r="B142" s="18"/>
      <c r="C142" s="18"/>
      <c r="D142" s="18"/>
      <c r="E142" s="54"/>
      <c r="F142" s="54"/>
      <c r="G142" s="54"/>
      <c r="H142" s="54"/>
      <c r="I142" s="54"/>
      <c r="J142" s="54"/>
      <c r="K142" s="54"/>
      <c r="L142" s="54"/>
    </row>
    <row r="143" spans="1:12">
      <c r="A143" s="46"/>
      <c r="B143" s="18"/>
      <c r="C143" s="18"/>
      <c r="D143" s="18"/>
      <c r="E143" s="54"/>
      <c r="F143" s="54"/>
      <c r="G143" s="54"/>
      <c r="H143" s="54"/>
      <c r="I143" s="54"/>
      <c r="J143" s="54"/>
      <c r="K143" s="54"/>
      <c r="L143" s="54"/>
    </row>
    <row r="144" spans="1:12">
      <c r="A144" s="46"/>
      <c r="B144" s="18"/>
      <c r="C144" s="18"/>
      <c r="D144" s="18"/>
      <c r="E144" s="54"/>
      <c r="F144" s="54"/>
      <c r="G144" s="54"/>
      <c r="H144" s="54"/>
      <c r="I144" s="54"/>
      <c r="J144" s="54"/>
      <c r="K144" s="54"/>
      <c r="L144" s="54"/>
    </row>
    <row r="145" spans="1:12">
      <c r="A145" s="46"/>
      <c r="B145" s="18"/>
      <c r="C145" s="18"/>
      <c r="D145" s="18"/>
      <c r="E145" s="54"/>
      <c r="F145" s="54"/>
      <c r="G145" s="54"/>
      <c r="H145" s="54"/>
      <c r="I145" s="54"/>
      <c r="J145" s="54"/>
      <c r="K145" s="54"/>
      <c r="L145" s="54"/>
    </row>
    <row r="146" spans="1:12">
      <c r="A146" s="46"/>
      <c r="B146" s="18"/>
      <c r="C146" s="18"/>
      <c r="D146" s="18"/>
      <c r="E146" s="54"/>
      <c r="F146" s="54"/>
      <c r="G146" s="54"/>
      <c r="H146" s="54"/>
      <c r="I146" s="54"/>
      <c r="J146" s="54"/>
      <c r="K146" s="54"/>
      <c r="L146" s="54"/>
    </row>
    <row r="147" spans="1:12">
      <c r="A147" s="46"/>
      <c r="B147" s="18"/>
      <c r="C147" s="18"/>
      <c r="D147" s="18"/>
      <c r="E147" s="54"/>
      <c r="F147" s="54"/>
      <c r="G147" s="54"/>
      <c r="H147" s="54"/>
      <c r="I147" s="54"/>
      <c r="J147" s="54"/>
      <c r="K147" s="54"/>
      <c r="L147" s="54"/>
    </row>
    <row r="148" spans="1:12">
      <c r="A148" s="46"/>
      <c r="B148" s="18"/>
      <c r="C148" s="18"/>
      <c r="D148" s="18"/>
      <c r="E148" s="54"/>
      <c r="F148" s="54"/>
      <c r="G148" s="54"/>
      <c r="H148" s="54"/>
      <c r="I148" s="54"/>
      <c r="J148" s="54"/>
      <c r="K148" s="54"/>
      <c r="L148" s="54"/>
    </row>
    <row r="149" spans="1:12">
      <c r="A149" s="46"/>
      <c r="B149" s="18"/>
      <c r="C149" s="18"/>
      <c r="D149" s="18"/>
      <c r="E149" s="54"/>
      <c r="F149" s="54"/>
      <c r="G149" s="54"/>
      <c r="H149" s="54"/>
      <c r="I149" s="54"/>
      <c r="J149" s="54"/>
      <c r="K149" s="54"/>
      <c r="L149" s="54"/>
    </row>
    <row r="150" spans="1:12">
      <c r="A150" s="46"/>
      <c r="B150" s="18"/>
      <c r="C150" s="18"/>
      <c r="D150" s="18"/>
      <c r="E150" s="54"/>
      <c r="F150" s="54"/>
      <c r="G150" s="54"/>
      <c r="H150" s="54"/>
      <c r="I150" s="54"/>
      <c r="J150" s="54"/>
      <c r="K150" s="54"/>
      <c r="L150" s="54"/>
    </row>
    <row r="151" spans="1:12">
      <c r="A151" s="46"/>
      <c r="B151" s="18"/>
      <c r="C151" s="18"/>
      <c r="D151" s="18"/>
      <c r="E151" s="54"/>
      <c r="F151" s="54"/>
      <c r="G151" s="54"/>
      <c r="H151" s="54"/>
      <c r="I151" s="54"/>
      <c r="J151" s="54"/>
      <c r="K151" s="54"/>
      <c r="L151" s="54"/>
    </row>
    <row r="152" spans="1:12">
      <c r="A152" s="46"/>
      <c r="B152" s="18"/>
      <c r="C152" s="18"/>
      <c r="D152" s="18"/>
      <c r="E152" s="54"/>
      <c r="F152" s="54"/>
      <c r="G152" s="54"/>
      <c r="H152" s="54"/>
      <c r="I152" s="54"/>
      <c r="J152" s="54"/>
      <c r="K152" s="54"/>
      <c r="L152" s="54"/>
    </row>
    <row r="153" spans="1:12">
      <c r="A153" s="46"/>
      <c r="B153" s="18"/>
      <c r="C153" s="18"/>
      <c r="D153" s="18"/>
      <c r="E153" s="54"/>
      <c r="F153" s="54"/>
      <c r="G153" s="54"/>
      <c r="H153" s="54"/>
      <c r="I153" s="54"/>
      <c r="J153" s="54"/>
      <c r="K153" s="54"/>
      <c r="L153" s="54"/>
    </row>
    <row r="154" spans="1:12">
      <c r="A154" s="46"/>
      <c r="B154" s="18"/>
      <c r="C154" s="18"/>
      <c r="D154" s="18"/>
      <c r="E154" s="54"/>
      <c r="F154" s="54"/>
      <c r="G154" s="54"/>
      <c r="H154" s="54"/>
      <c r="I154" s="54"/>
      <c r="J154" s="54"/>
      <c r="K154" s="54"/>
      <c r="L154" s="54"/>
    </row>
    <row r="155" spans="1:12">
      <c r="A155" s="46"/>
      <c r="B155" s="18"/>
      <c r="C155" s="18"/>
      <c r="D155" s="18"/>
      <c r="E155" s="54"/>
      <c r="F155" s="54"/>
      <c r="G155" s="54"/>
      <c r="H155" s="54"/>
      <c r="I155" s="54"/>
      <c r="J155" s="54"/>
      <c r="K155" s="54"/>
      <c r="L155" s="54"/>
    </row>
    <row r="156" spans="1:12">
      <c r="A156" s="46"/>
      <c r="B156" s="18"/>
      <c r="C156" s="18"/>
      <c r="D156" s="18"/>
      <c r="E156" s="54"/>
      <c r="F156" s="54"/>
      <c r="G156" s="54"/>
      <c r="H156" s="54"/>
      <c r="I156" s="54"/>
      <c r="J156" s="54"/>
      <c r="K156" s="54"/>
      <c r="L156" s="54"/>
    </row>
    <row r="157" spans="1:12">
      <c r="A157" s="46"/>
      <c r="B157" s="18"/>
      <c r="C157" s="18"/>
      <c r="D157" s="18"/>
      <c r="E157" s="54"/>
      <c r="F157" s="54"/>
      <c r="G157" s="54"/>
      <c r="H157" s="54"/>
      <c r="I157" s="54"/>
      <c r="J157" s="54"/>
      <c r="K157" s="54"/>
      <c r="L157" s="54"/>
    </row>
    <row r="158" spans="1:12">
      <c r="A158" s="46"/>
      <c r="B158" s="18"/>
      <c r="C158" s="18"/>
      <c r="D158" s="18"/>
      <c r="E158" s="54"/>
      <c r="F158" s="54"/>
      <c r="G158" s="54"/>
      <c r="H158" s="54"/>
      <c r="I158" s="54"/>
      <c r="J158" s="54"/>
      <c r="K158" s="54"/>
      <c r="L158" s="54"/>
    </row>
    <row r="159" spans="1:12">
      <c r="A159" s="46"/>
      <c r="B159" s="18"/>
      <c r="C159" s="18"/>
      <c r="D159" s="18"/>
      <c r="E159" s="54"/>
      <c r="F159" s="54"/>
      <c r="G159" s="54"/>
      <c r="H159" s="54"/>
      <c r="I159" s="54"/>
      <c r="J159" s="54"/>
      <c r="K159" s="54"/>
      <c r="L159" s="54"/>
    </row>
    <row r="160" spans="1:12">
      <c r="A160" s="46"/>
      <c r="B160" s="18"/>
      <c r="C160" s="18"/>
      <c r="D160" s="18"/>
      <c r="E160" s="54"/>
      <c r="F160" s="54"/>
      <c r="G160" s="54"/>
      <c r="H160" s="54"/>
      <c r="I160" s="54"/>
      <c r="J160" s="54"/>
      <c r="K160" s="54"/>
      <c r="L160" s="54"/>
    </row>
  </sheetData>
  <printOptions gridLines="1"/>
  <pageMargins left="0.25" right="0.25" top="0.75" bottom="0.75" header="0.3" footer="0.3"/>
  <pageSetup paperSize="9" orientation="landscape"/>
  <headerFooter alignWithMargins="0">
    <oddHeader>&amp;C&amp;A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19"/>
  <sheetViews>
    <sheetView topLeftCell="B94" workbookViewId="0">
      <selection activeCell="G10" sqref="G10"/>
    </sheetView>
  </sheetViews>
  <sheetFormatPr defaultColWidth="8" defaultRowHeight="12.75"/>
  <cols>
    <col min="1" max="1" width="6.42578125" style="14" customWidth="1"/>
    <col min="2" max="2" width="7.42578125" style="15" customWidth="1"/>
    <col min="3" max="3" width="8.5703125" style="15" customWidth="1"/>
    <col min="4" max="4" width="8.140625" style="15" customWidth="1"/>
    <col min="5" max="5" width="11.140625" style="16" customWidth="1"/>
    <col min="6" max="8" width="11" style="15" customWidth="1"/>
    <col min="9" max="9" width="10.42578125" style="15" customWidth="1"/>
    <col min="10" max="12" width="11" style="15" customWidth="1"/>
    <col min="13" max="13" width="14.5703125" style="15" customWidth="1"/>
    <col min="14" max="14" width="11" style="17" customWidth="1"/>
    <col min="15" max="16384" width="8" style="15"/>
  </cols>
  <sheetData>
    <row r="1" spans="1:17">
      <c r="A1" s="14" t="s">
        <v>104</v>
      </c>
      <c r="E1" s="15"/>
      <c r="N1" s="15"/>
    </row>
    <row r="2" spans="1:17">
      <c r="A2" s="14" t="s">
        <v>2</v>
      </c>
      <c r="E2" s="18" t="s">
        <v>36</v>
      </c>
    </row>
    <row r="3" spans="1:17">
      <c r="A3" s="14" t="s">
        <v>4</v>
      </c>
      <c r="E3" s="18" t="s">
        <v>5</v>
      </c>
    </row>
    <row r="4" spans="1:17">
      <c r="A4" s="14" t="s">
        <v>6</v>
      </c>
      <c r="E4" s="18" t="s">
        <v>7</v>
      </c>
    </row>
    <row r="5" spans="1:17">
      <c r="A5" s="14" t="s">
        <v>8</v>
      </c>
      <c r="C5" s="16"/>
      <c r="D5" s="16"/>
      <c r="E5" s="19">
        <v>44741</v>
      </c>
    </row>
    <row r="6" spans="1:17">
      <c r="A6" s="14" t="s">
        <v>105</v>
      </c>
      <c r="B6" s="15" t="s">
        <v>106</v>
      </c>
      <c r="O6" s="17"/>
      <c r="P6" s="17"/>
      <c r="Q6" s="17"/>
    </row>
    <row r="7" spans="1:17" s="12" customFormat="1">
      <c r="A7" s="20"/>
      <c r="B7" s="21"/>
      <c r="C7" s="21" t="s">
        <v>50</v>
      </c>
      <c r="D7" s="22"/>
      <c r="E7" s="23"/>
      <c r="F7" s="22">
        <v>20</v>
      </c>
      <c r="G7" s="22">
        <v>25</v>
      </c>
      <c r="H7" s="22">
        <v>25</v>
      </c>
      <c r="I7" s="22">
        <v>20</v>
      </c>
      <c r="J7" s="22">
        <v>10</v>
      </c>
      <c r="K7" s="22">
        <f>SUM(F7:J7)</f>
        <v>100</v>
      </c>
      <c r="L7" s="22"/>
      <c r="M7" s="22"/>
      <c r="N7" s="22"/>
    </row>
    <row r="8" spans="1:17" s="13" customFormat="1" ht="51">
      <c r="A8" s="24" t="s">
        <v>72</v>
      </c>
      <c r="B8" s="25" t="s">
        <v>73</v>
      </c>
      <c r="C8" s="26" t="s">
        <v>74</v>
      </c>
      <c r="D8" s="27" t="s">
        <v>75</v>
      </c>
      <c r="E8" s="28" t="s">
        <v>76</v>
      </c>
      <c r="F8" s="27" t="s">
        <v>107</v>
      </c>
      <c r="G8" s="27" t="s">
        <v>108</v>
      </c>
      <c r="H8" s="27" t="s">
        <v>109</v>
      </c>
      <c r="I8" s="27" t="s">
        <v>110</v>
      </c>
      <c r="J8" s="27" t="s">
        <v>111</v>
      </c>
      <c r="K8" s="27" t="s">
        <v>112</v>
      </c>
      <c r="L8" s="27" t="s">
        <v>113</v>
      </c>
      <c r="M8" s="27" t="s">
        <v>114</v>
      </c>
      <c r="N8" s="27" t="s">
        <v>115</v>
      </c>
    </row>
    <row r="9" spans="1:17">
      <c r="A9" s="14">
        <v>1</v>
      </c>
      <c r="B9" s="29">
        <v>1</v>
      </c>
      <c r="C9" s="30" t="s">
        <v>86</v>
      </c>
      <c r="D9" s="31">
        <v>2340</v>
      </c>
      <c r="E9" s="32">
        <v>43686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17">
        <f>(F$7*F9+G$7*G9+H$7*H9+I$7*I9+J$7*J9)/100</f>
        <v>0</v>
      </c>
      <c r="L9" s="33">
        <v>750</v>
      </c>
      <c r="M9" s="17">
        <f t="shared" ref="M9" si="0">D9*L9</f>
        <v>1755000</v>
      </c>
      <c r="N9" s="17">
        <f t="shared" ref="N9" si="1">K9*M9/100</f>
        <v>0</v>
      </c>
    </row>
    <row r="10" spans="1:17">
      <c r="A10" s="14">
        <v>2</v>
      </c>
      <c r="B10" s="29">
        <v>2</v>
      </c>
      <c r="C10" s="30" t="s">
        <v>88</v>
      </c>
      <c r="D10" s="31">
        <v>2340</v>
      </c>
      <c r="E10" s="32">
        <v>43023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17">
        <f t="shared" ref="K10" si="2">(F$7*F10+G$7*G10+H$7*H10+I$7*I10+J$7*J10)/100</f>
        <v>0</v>
      </c>
      <c r="L10" s="33">
        <v>700</v>
      </c>
      <c r="M10" s="17">
        <f t="shared" ref="M10" si="3">D10*L10</f>
        <v>1638000</v>
      </c>
      <c r="N10" s="17">
        <f t="shared" ref="N10" si="4">K10*M10/100</f>
        <v>0</v>
      </c>
    </row>
    <row r="11" spans="1:17">
      <c r="A11" s="14">
        <v>3</v>
      </c>
      <c r="B11" s="34">
        <v>3</v>
      </c>
      <c r="C11" s="30" t="s">
        <v>89</v>
      </c>
      <c r="D11" s="31">
        <v>1250</v>
      </c>
      <c r="E11" s="32">
        <v>43023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17">
        <f t="shared" ref="K11" si="5">(F$7*F11+G$7*G11+H$7*H11+I$7*I11+J$7*J11)/100</f>
        <v>0</v>
      </c>
      <c r="L11" s="33">
        <v>775</v>
      </c>
      <c r="M11" s="17">
        <f t="shared" ref="M11" si="6">D11*L11</f>
        <v>968750</v>
      </c>
      <c r="N11" s="17">
        <f t="shared" ref="N11" si="7">K11*M11/100</f>
        <v>0</v>
      </c>
    </row>
    <row r="12" spans="1:17">
      <c r="A12" s="14">
        <v>4</v>
      </c>
      <c r="B12" s="34">
        <v>4</v>
      </c>
      <c r="C12" s="30" t="s">
        <v>89</v>
      </c>
      <c r="D12" s="31">
        <v>2340</v>
      </c>
      <c r="E12" s="32">
        <v>43023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17">
        <f t="shared" ref="K12" si="8">(F$7*F12+G$7*G12+H$7*H12+I$7*I12+J$7*J12)/100</f>
        <v>0</v>
      </c>
      <c r="L12" s="33">
        <v>775</v>
      </c>
      <c r="M12" s="17">
        <f t="shared" ref="M12" si="9">D12*L12</f>
        <v>1813500</v>
      </c>
      <c r="N12" s="17">
        <f t="shared" ref="N12" si="10">K12*M12/100</f>
        <v>0</v>
      </c>
    </row>
    <row r="13" spans="1:17">
      <c r="A13" s="14">
        <v>5</v>
      </c>
      <c r="B13" s="34">
        <v>5</v>
      </c>
      <c r="C13" s="30" t="s">
        <v>89</v>
      </c>
      <c r="D13" s="31">
        <v>1250</v>
      </c>
      <c r="E13" s="32">
        <v>43057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17">
        <f t="shared" ref="K13" si="11">(F$7*F13+G$7*G13+H$7*H13+I$7*I13+J$7*J13)/100</f>
        <v>0</v>
      </c>
      <c r="L13" s="33">
        <v>775</v>
      </c>
      <c r="M13" s="17">
        <f t="shared" ref="M13" si="12">D13*L13</f>
        <v>968750</v>
      </c>
      <c r="N13" s="17">
        <f t="shared" ref="N13" si="13">K13*M13/100</f>
        <v>0</v>
      </c>
    </row>
    <row r="14" spans="1:17">
      <c r="A14" s="14">
        <v>6</v>
      </c>
      <c r="B14" s="34">
        <v>6</v>
      </c>
      <c r="C14" s="30" t="s">
        <v>86</v>
      </c>
      <c r="D14" s="31">
        <v>2340</v>
      </c>
      <c r="E14" s="32">
        <v>43187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17">
        <f t="shared" ref="K14" si="14">(F$7*F14+G$7*G14+H$7*H14+I$7*I14+J$7*J14)/100</f>
        <v>0</v>
      </c>
      <c r="L14" s="33">
        <v>750</v>
      </c>
      <c r="M14" s="17">
        <f t="shared" ref="M14" si="15">D14*L14</f>
        <v>1755000</v>
      </c>
      <c r="N14" s="17">
        <f t="shared" ref="N14" si="16">K14*M14/100</f>
        <v>0</v>
      </c>
    </row>
    <row r="15" spans="1:17">
      <c r="A15" s="14">
        <v>7</v>
      </c>
      <c r="B15" s="34">
        <v>7</v>
      </c>
      <c r="C15" s="30" t="s">
        <v>86</v>
      </c>
      <c r="D15" s="31">
        <v>2340</v>
      </c>
      <c r="E15" s="32">
        <v>43187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17">
        <f t="shared" ref="K15" si="17">(F$7*F15+G$7*G15+H$7*H15+I$7*I15+J$7*J15)/100</f>
        <v>0</v>
      </c>
      <c r="L15" s="33">
        <v>750</v>
      </c>
      <c r="M15" s="17">
        <f t="shared" ref="M15" si="18">D15*L15</f>
        <v>1755000</v>
      </c>
      <c r="N15" s="17">
        <f t="shared" ref="N15" si="19">K15*M15/100</f>
        <v>0</v>
      </c>
    </row>
    <row r="16" spans="1:17">
      <c r="A16" s="14">
        <v>8</v>
      </c>
      <c r="B16" s="34">
        <v>9</v>
      </c>
      <c r="C16" s="30" t="s">
        <v>89</v>
      </c>
      <c r="D16" s="31">
        <v>1250</v>
      </c>
      <c r="E16" s="32">
        <v>43057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17">
        <f t="shared" ref="K16" si="20">(F$7*F16+G$7*G16+H$7*H16+I$7*I16+J$7*J16)/100</f>
        <v>0</v>
      </c>
      <c r="L16" s="33">
        <v>775</v>
      </c>
      <c r="M16" s="17">
        <f t="shared" ref="M16" si="21">D16*L16</f>
        <v>968750</v>
      </c>
      <c r="N16" s="17">
        <f t="shared" ref="N16" si="22">K16*M16/100</f>
        <v>0</v>
      </c>
    </row>
    <row r="17" spans="1:14">
      <c r="A17" s="14">
        <v>9</v>
      </c>
      <c r="B17" s="34">
        <v>10</v>
      </c>
      <c r="C17" s="30" t="s">
        <v>89</v>
      </c>
      <c r="D17" s="31">
        <v>1250</v>
      </c>
      <c r="E17" s="32">
        <v>43359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17">
        <f t="shared" ref="K17" si="23">(F$7*F17+G$7*G17+H$7*H17+I$7*I17+J$7*J17)/100</f>
        <v>0</v>
      </c>
      <c r="L17" s="33">
        <v>775</v>
      </c>
      <c r="M17" s="17">
        <f t="shared" ref="M17" si="24">D17*L17</f>
        <v>968750</v>
      </c>
      <c r="N17" s="17">
        <f t="shared" ref="N17" si="25">K17*M17/100</f>
        <v>0</v>
      </c>
    </row>
    <row r="18" spans="1:14">
      <c r="A18" s="14">
        <v>10</v>
      </c>
      <c r="B18" s="34">
        <v>11</v>
      </c>
      <c r="C18" s="30" t="s">
        <v>89</v>
      </c>
      <c r="D18" s="31">
        <v>1250</v>
      </c>
      <c r="E18" s="32">
        <v>43330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17">
        <f t="shared" ref="K18" si="26">(F$7*F18+G$7*G18+H$7*H18+I$7*I18+J$7*J18)/100</f>
        <v>0</v>
      </c>
      <c r="L18" s="33">
        <v>775</v>
      </c>
      <c r="M18" s="17">
        <f t="shared" ref="M18" si="27">D18*L18</f>
        <v>968750</v>
      </c>
      <c r="N18" s="17">
        <f t="shared" ref="N18" si="28">K18*M18/100</f>
        <v>0</v>
      </c>
    </row>
    <row r="19" spans="1:14">
      <c r="A19" s="14">
        <v>11</v>
      </c>
      <c r="B19" s="34">
        <v>12</v>
      </c>
      <c r="C19" s="30" t="s">
        <v>89</v>
      </c>
      <c r="D19" s="31">
        <v>1250</v>
      </c>
      <c r="E19" s="32">
        <v>43330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17">
        <f t="shared" ref="K19" si="29">(F$7*F19+G$7*G19+H$7*H19+I$7*I19+J$7*J19)/100</f>
        <v>0</v>
      </c>
      <c r="L19" s="33">
        <v>775</v>
      </c>
      <c r="M19" s="17">
        <f t="shared" ref="M19" si="30">D19*L19</f>
        <v>968750</v>
      </c>
      <c r="N19" s="17">
        <f t="shared" ref="N19" si="31">K19*M19/100</f>
        <v>0</v>
      </c>
    </row>
    <row r="20" spans="1:14">
      <c r="A20" s="14">
        <v>12</v>
      </c>
      <c r="B20" s="34">
        <v>13</v>
      </c>
      <c r="C20" s="30" t="s">
        <v>89</v>
      </c>
      <c r="D20" s="31">
        <v>1250</v>
      </c>
      <c r="E20" s="32">
        <v>43311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17">
        <f t="shared" ref="K20" si="32">(F$7*F20+G$7*G20+H$7*H20+I$7*I20+J$7*J20)/100</f>
        <v>0</v>
      </c>
      <c r="L20" s="33">
        <v>775</v>
      </c>
      <c r="M20" s="17">
        <f t="shared" ref="M20" si="33">D20*L20</f>
        <v>968750</v>
      </c>
      <c r="N20" s="17">
        <f t="shared" ref="N20" si="34">K20*M20/100</f>
        <v>0</v>
      </c>
    </row>
    <row r="21" spans="1:14">
      <c r="A21" s="14">
        <v>13</v>
      </c>
      <c r="B21" s="34">
        <v>14</v>
      </c>
      <c r="C21" s="30" t="s">
        <v>89</v>
      </c>
      <c r="D21" s="31">
        <v>1250</v>
      </c>
      <c r="E21" s="32">
        <v>43285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17">
        <f t="shared" ref="K21" si="35">(F$7*F21+G$7*G21+H$7*H21+I$7*I21+J$7*J21)/100</f>
        <v>0</v>
      </c>
      <c r="L21" s="33">
        <v>775</v>
      </c>
      <c r="M21" s="17">
        <f t="shared" ref="M21" si="36">D21*L21</f>
        <v>968750</v>
      </c>
      <c r="N21" s="17">
        <f t="shared" ref="N21" si="37">K21*M21/100</f>
        <v>0</v>
      </c>
    </row>
    <row r="22" spans="1:14">
      <c r="A22" s="14">
        <v>14</v>
      </c>
      <c r="B22" s="34">
        <v>15</v>
      </c>
      <c r="C22" s="30" t="s">
        <v>86</v>
      </c>
      <c r="D22" s="31">
        <v>2340</v>
      </c>
      <c r="E22" s="32">
        <v>43285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17">
        <f t="shared" ref="K22" si="38">(F$7*F22+G$7*G22+H$7*H22+I$7*I22+J$7*J22)/100</f>
        <v>0</v>
      </c>
      <c r="L22" s="33">
        <v>750</v>
      </c>
      <c r="M22" s="17">
        <f t="shared" ref="M22" si="39">D22*L22</f>
        <v>1755000</v>
      </c>
      <c r="N22" s="17">
        <f t="shared" ref="N22" si="40">K22*M22/100</f>
        <v>0</v>
      </c>
    </row>
    <row r="23" spans="1:14">
      <c r="A23" s="14">
        <v>15</v>
      </c>
      <c r="B23" s="34">
        <v>16</v>
      </c>
      <c r="C23" s="30" t="s">
        <v>86</v>
      </c>
      <c r="D23" s="31">
        <v>2340</v>
      </c>
      <c r="E23" s="32">
        <v>43341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17">
        <f t="shared" ref="K23" si="41">(F$7*F23+G$7*G23+H$7*H23+I$7*I23+J$7*J23)/100</f>
        <v>0</v>
      </c>
      <c r="L23" s="33">
        <v>750</v>
      </c>
      <c r="M23" s="17">
        <f t="shared" ref="M23" si="42">D23*L23</f>
        <v>1755000</v>
      </c>
      <c r="N23" s="17">
        <f t="shared" ref="N23" si="43">K23*M23/100</f>
        <v>0</v>
      </c>
    </row>
    <row r="24" spans="1:14">
      <c r="A24" s="14">
        <v>16</v>
      </c>
      <c r="B24" s="34">
        <v>17</v>
      </c>
      <c r="C24" s="30" t="s">
        <v>89</v>
      </c>
      <c r="D24" s="31">
        <v>1250</v>
      </c>
      <c r="E24" s="32">
        <v>43292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17">
        <f t="shared" ref="K24" si="44">(F$7*F24+G$7*G24+H$7*H24+I$7*I24+J$7*J24)/100</f>
        <v>0</v>
      </c>
      <c r="L24" s="33">
        <v>775</v>
      </c>
      <c r="M24" s="17">
        <f t="shared" ref="M24" si="45">D24*L24</f>
        <v>968750</v>
      </c>
      <c r="N24" s="17">
        <f t="shared" ref="N24" si="46">K24*M24/100</f>
        <v>0</v>
      </c>
    </row>
    <row r="25" spans="1:14">
      <c r="A25" s="14">
        <v>17</v>
      </c>
      <c r="B25" s="34">
        <v>18</v>
      </c>
      <c r="C25" s="30" t="s">
        <v>86</v>
      </c>
      <c r="D25" s="31">
        <v>2340</v>
      </c>
      <c r="E25" s="32">
        <v>43320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17">
        <f t="shared" ref="K25" si="47">(F$7*F25+G$7*G25+H$7*H25+I$7*I25+J$7*J25)/100</f>
        <v>0</v>
      </c>
      <c r="L25" s="33">
        <v>750</v>
      </c>
      <c r="M25" s="17">
        <f t="shared" ref="M25:M41" si="48">D25*L25</f>
        <v>1755000</v>
      </c>
      <c r="N25" s="17">
        <f t="shared" ref="N25:N41" si="49">K25*M25/100</f>
        <v>0</v>
      </c>
    </row>
    <row r="26" spans="1:14">
      <c r="A26" s="14">
        <v>18</v>
      </c>
      <c r="B26" s="34">
        <v>19</v>
      </c>
      <c r="C26" s="30" t="s">
        <v>86</v>
      </c>
      <c r="D26" s="31">
        <v>2340</v>
      </c>
      <c r="E26" s="32">
        <v>43677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17">
        <f t="shared" ref="K26:K42" si="50">(F$7*F26+G$7*G26+H$7*H26+I$7*I26+J$7*J26)/100</f>
        <v>0</v>
      </c>
      <c r="L26" s="33">
        <v>750</v>
      </c>
      <c r="M26" s="17">
        <f t="shared" si="48"/>
        <v>1755000</v>
      </c>
      <c r="N26" s="17">
        <f t="shared" si="49"/>
        <v>0</v>
      </c>
    </row>
    <row r="27" spans="1:14">
      <c r="A27" s="14">
        <v>19</v>
      </c>
      <c r="B27" s="34">
        <v>20</v>
      </c>
      <c r="C27" s="30" t="s">
        <v>89</v>
      </c>
      <c r="D27" s="31">
        <v>1250</v>
      </c>
      <c r="E27" s="32">
        <v>43704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17">
        <f t="shared" si="50"/>
        <v>0</v>
      </c>
      <c r="L27" s="33">
        <v>775</v>
      </c>
      <c r="M27" s="17">
        <f t="shared" si="48"/>
        <v>968750</v>
      </c>
      <c r="N27" s="17">
        <f t="shared" si="49"/>
        <v>0</v>
      </c>
    </row>
    <row r="28" spans="1:14">
      <c r="A28" s="14">
        <v>20</v>
      </c>
      <c r="B28" s="34">
        <v>21</v>
      </c>
      <c r="C28" s="30" t="s">
        <v>89</v>
      </c>
      <c r="D28" s="31">
        <v>1250</v>
      </c>
      <c r="E28" s="32">
        <v>43339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17">
        <f t="shared" si="50"/>
        <v>0</v>
      </c>
      <c r="L28" s="33">
        <v>775</v>
      </c>
      <c r="M28" s="17">
        <f t="shared" si="48"/>
        <v>968750</v>
      </c>
      <c r="N28" s="17">
        <f t="shared" si="49"/>
        <v>0</v>
      </c>
    </row>
    <row r="29" spans="1:14">
      <c r="A29" s="14">
        <v>21</v>
      </c>
      <c r="B29" s="34">
        <v>22</v>
      </c>
      <c r="C29" s="30" t="s">
        <v>89</v>
      </c>
      <c r="D29" s="31">
        <v>1250</v>
      </c>
      <c r="E29" s="32">
        <v>42994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17">
        <f t="shared" si="50"/>
        <v>0</v>
      </c>
      <c r="L29" s="33">
        <v>775</v>
      </c>
      <c r="M29" s="17">
        <f t="shared" si="48"/>
        <v>968750</v>
      </c>
      <c r="N29" s="17">
        <f t="shared" si="49"/>
        <v>0</v>
      </c>
    </row>
    <row r="30" spans="1:14">
      <c r="A30" s="14">
        <v>22</v>
      </c>
      <c r="B30" s="34">
        <v>23</v>
      </c>
      <c r="C30" s="30" t="s">
        <v>86</v>
      </c>
      <c r="D30" s="31">
        <v>2340</v>
      </c>
      <c r="E30" s="32">
        <v>43250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17">
        <f t="shared" si="50"/>
        <v>0</v>
      </c>
      <c r="L30" s="33">
        <v>750</v>
      </c>
      <c r="M30" s="17">
        <f t="shared" si="48"/>
        <v>1755000</v>
      </c>
      <c r="N30" s="17">
        <f t="shared" si="49"/>
        <v>0</v>
      </c>
    </row>
    <row r="31" spans="1:14">
      <c r="A31" s="14">
        <v>23</v>
      </c>
      <c r="B31" s="34">
        <v>24</v>
      </c>
      <c r="C31" s="30" t="s">
        <v>86</v>
      </c>
      <c r="D31" s="31">
        <v>1250</v>
      </c>
      <c r="E31" s="32">
        <v>43304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17">
        <f t="shared" si="50"/>
        <v>0</v>
      </c>
      <c r="L31" s="33">
        <v>750</v>
      </c>
      <c r="M31" s="17">
        <f t="shared" si="48"/>
        <v>937500</v>
      </c>
      <c r="N31" s="17">
        <f t="shared" si="49"/>
        <v>0</v>
      </c>
    </row>
    <row r="32" spans="1:14">
      <c r="A32" s="14">
        <v>24</v>
      </c>
      <c r="B32" s="34">
        <v>25</v>
      </c>
      <c r="C32" s="30" t="s">
        <v>86</v>
      </c>
      <c r="D32" s="31">
        <v>2340</v>
      </c>
      <c r="E32" s="32">
        <v>43684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17">
        <f t="shared" si="50"/>
        <v>0</v>
      </c>
      <c r="L32" s="33">
        <v>750</v>
      </c>
      <c r="M32" s="17">
        <f t="shared" si="48"/>
        <v>1755000</v>
      </c>
      <c r="N32" s="17">
        <f t="shared" si="49"/>
        <v>0</v>
      </c>
    </row>
    <row r="33" spans="1:14">
      <c r="A33" s="14">
        <v>25</v>
      </c>
      <c r="B33" s="34">
        <v>26</v>
      </c>
      <c r="C33" s="30" t="s">
        <v>86</v>
      </c>
      <c r="D33" s="31">
        <v>2340</v>
      </c>
      <c r="E33" s="32">
        <v>43318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17">
        <f t="shared" si="50"/>
        <v>0</v>
      </c>
      <c r="L33" s="33">
        <v>750</v>
      </c>
      <c r="M33" s="17">
        <f t="shared" si="48"/>
        <v>1755000</v>
      </c>
      <c r="N33" s="17">
        <f t="shared" si="49"/>
        <v>0</v>
      </c>
    </row>
    <row r="34" spans="1:14">
      <c r="A34" s="14">
        <v>26</v>
      </c>
      <c r="B34" s="34">
        <v>27</v>
      </c>
      <c r="C34" s="30" t="s">
        <v>86</v>
      </c>
      <c r="D34" s="31">
        <v>2340</v>
      </c>
      <c r="E34" s="32">
        <v>43318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17">
        <f t="shared" si="50"/>
        <v>0</v>
      </c>
      <c r="L34" s="33">
        <v>750</v>
      </c>
      <c r="M34" s="17">
        <f t="shared" si="48"/>
        <v>1755000</v>
      </c>
      <c r="N34" s="17">
        <f t="shared" si="49"/>
        <v>0</v>
      </c>
    </row>
    <row r="35" spans="1:14">
      <c r="A35" s="14">
        <v>27</v>
      </c>
      <c r="B35" s="34">
        <v>28</v>
      </c>
      <c r="C35" s="30" t="s">
        <v>86</v>
      </c>
      <c r="D35" s="31">
        <v>2340</v>
      </c>
      <c r="E35" s="32">
        <v>43320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17">
        <f t="shared" si="50"/>
        <v>0</v>
      </c>
      <c r="L35" s="33">
        <v>750</v>
      </c>
      <c r="M35" s="17">
        <f t="shared" si="48"/>
        <v>1755000</v>
      </c>
      <c r="N35" s="17">
        <f t="shared" si="49"/>
        <v>0</v>
      </c>
    </row>
    <row r="36" spans="1:14">
      <c r="A36" s="14">
        <v>28</v>
      </c>
      <c r="B36" s="34">
        <v>29</v>
      </c>
      <c r="C36" s="30" t="s">
        <v>89</v>
      </c>
      <c r="D36" s="31">
        <v>1250</v>
      </c>
      <c r="E36" s="32">
        <v>43319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17">
        <f t="shared" si="50"/>
        <v>0</v>
      </c>
      <c r="L36" s="33">
        <v>775</v>
      </c>
      <c r="M36" s="17">
        <f t="shared" si="48"/>
        <v>968750</v>
      </c>
      <c r="N36" s="17">
        <f t="shared" si="49"/>
        <v>0</v>
      </c>
    </row>
    <row r="37" spans="1:14">
      <c r="A37" s="14">
        <v>29</v>
      </c>
      <c r="B37" s="34">
        <v>30</v>
      </c>
      <c r="C37" s="30" t="s">
        <v>89</v>
      </c>
      <c r="D37" s="31">
        <v>1250</v>
      </c>
      <c r="E37" s="32">
        <v>43459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17">
        <f t="shared" si="50"/>
        <v>0</v>
      </c>
      <c r="L37" s="33">
        <v>775</v>
      </c>
      <c r="M37" s="17">
        <f t="shared" si="48"/>
        <v>968750</v>
      </c>
      <c r="N37" s="17">
        <f t="shared" si="49"/>
        <v>0</v>
      </c>
    </row>
    <row r="38" spans="1:14">
      <c r="A38" s="14">
        <v>30</v>
      </c>
      <c r="B38" s="34">
        <v>31</v>
      </c>
      <c r="C38" s="30" t="s">
        <v>89</v>
      </c>
      <c r="D38" s="31">
        <v>1250</v>
      </c>
      <c r="E38" s="32">
        <v>42885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17">
        <f t="shared" si="50"/>
        <v>0</v>
      </c>
      <c r="L38" s="33">
        <v>775</v>
      </c>
      <c r="M38" s="17">
        <f t="shared" si="48"/>
        <v>968750</v>
      </c>
      <c r="N38" s="17">
        <f t="shared" si="49"/>
        <v>0</v>
      </c>
    </row>
    <row r="39" spans="1:14">
      <c r="A39" s="14">
        <v>31</v>
      </c>
      <c r="B39" s="34">
        <v>32</v>
      </c>
      <c r="C39" s="30" t="s">
        <v>88</v>
      </c>
      <c r="D39" s="31">
        <v>2340</v>
      </c>
      <c r="E39" s="32">
        <v>43460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17">
        <f t="shared" si="50"/>
        <v>0</v>
      </c>
      <c r="L39" s="33">
        <v>700</v>
      </c>
      <c r="M39" s="17">
        <f t="shared" si="48"/>
        <v>1638000</v>
      </c>
      <c r="N39" s="17">
        <f t="shared" si="49"/>
        <v>0</v>
      </c>
    </row>
    <row r="40" spans="1:14">
      <c r="A40" s="14">
        <v>32</v>
      </c>
      <c r="B40" s="34">
        <v>33</v>
      </c>
      <c r="C40" s="30" t="s">
        <v>89</v>
      </c>
      <c r="D40" s="31">
        <v>1250</v>
      </c>
      <c r="E40" s="32">
        <v>43033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17">
        <f t="shared" si="50"/>
        <v>0</v>
      </c>
      <c r="L40" s="33">
        <v>775</v>
      </c>
      <c r="M40" s="17">
        <f t="shared" si="48"/>
        <v>968750</v>
      </c>
      <c r="N40" s="17">
        <f t="shared" si="49"/>
        <v>0</v>
      </c>
    </row>
    <row r="41" spans="1:14">
      <c r="A41" s="14">
        <v>33</v>
      </c>
      <c r="B41" s="34">
        <v>34</v>
      </c>
      <c r="C41" s="30" t="s">
        <v>89</v>
      </c>
      <c r="D41" s="31">
        <v>1250</v>
      </c>
      <c r="E41" s="32">
        <v>43575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17">
        <f t="shared" si="50"/>
        <v>0</v>
      </c>
      <c r="L41" s="33">
        <v>775</v>
      </c>
      <c r="M41" s="17">
        <f t="shared" si="48"/>
        <v>968750</v>
      </c>
      <c r="N41" s="17">
        <f t="shared" si="49"/>
        <v>0</v>
      </c>
    </row>
    <row r="42" spans="1:14">
      <c r="A42" s="14">
        <v>34</v>
      </c>
      <c r="B42" s="34">
        <v>35</v>
      </c>
      <c r="C42" s="30" t="s">
        <v>89</v>
      </c>
      <c r="D42" s="31">
        <v>1250</v>
      </c>
      <c r="E42" s="32">
        <v>43290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17">
        <f t="shared" si="50"/>
        <v>0</v>
      </c>
      <c r="L42" s="33">
        <v>775</v>
      </c>
      <c r="M42" s="17">
        <f t="shared" ref="M42" si="51">D42*L42</f>
        <v>968750</v>
      </c>
      <c r="N42" s="17">
        <f t="shared" ref="N42" si="52">K42*M42/100</f>
        <v>0</v>
      </c>
    </row>
    <row r="43" spans="1:14">
      <c r="A43" s="14">
        <v>35</v>
      </c>
      <c r="B43" s="34">
        <v>36</v>
      </c>
      <c r="C43" s="30" t="s">
        <v>86</v>
      </c>
      <c r="D43" s="31">
        <v>2340</v>
      </c>
      <c r="E43" s="32">
        <v>42994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17">
        <f t="shared" ref="K43" si="53">(F$7*F43+G$7*G43+H$7*H43+I$7*I43+J$7*J43)/100</f>
        <v>0</v>
      </c>
      <c r="L43" s="33">
        <v>750</v>
      </c>
      <c r="M43" s="17">
        <f t="shared" ref="M43" si="54">D43*L43</f>
        <v>1755000</v>
      </c>
      <c r="N43" s="17">
        <f t="shared" ref="N43" si="55">K43*M43/100</f>
        <v>0</v>
      </c>
    </row>
    <row r="44" spans="1:14">
      <c r="A44" s="14">
        <v>36</v>
      </c>
      <c r="B44" s="34">
        <v>37</v>
      </c>
      <c r="C44" s="30" t="s">
        <v>89</v>
      </c>
      <c r="D44" s="31">
        <v>1250</v>
      </c>
      <c r="E44" s="32">
        <v>43337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17">
        <f t="shared" ref="K44" si="56">(F$7*F44+G$7*G44+H$7*H44+I$7*I44+J$7*J44)/100</f>
        <v>0</v>
      </c>
      <c r="L44" s="33">
        <v>775</v>
      </c>
      <c r="M44" s="17">
        <f t="shared" ref="M44" si="57">D44*L44</f>
        <v>968750</v>
      </c>
      <c r="N44" s="17">
        <f t="shared" ref="N44" si="58">K44*M44/100</f>
        <v>0</v>
      </c>
    </row>
    <row r="45" spans="1:14">
      <c r="A45" s="14">
        <v>37</v>
      </c>
      <c r="B45" s="34">
        <v>38</v>
      </c>
      <c r="C45" s="30" t="s">
        <v>88</v>
      </c>
      <c r="D45" s="31">
        <v>2340</v>
      </c>
      <c r="E45" s="32">
        <v>43033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17">
        <f t="shared" ref="K45" si="59">(F$7*F45+G$7*G45+H$7*H45+I$7*I45+J$7*J45)/100</f>
        <v>0</v>
      </c>
      <c r="L45" s="33">
        <v>700</v>
      </c>
      <c r="M45" s="17">
        <f t="shared" ref="M45" si="60">D45*L45</f>
        <v>1638000</v>
      </c>
      <c r="N45" s="17">
        <f t="shared" ref="N45" si="61">K45*M45/100</f>
        <v>0</v>
      </c>
    </row>
    <row r="46" spans="1:14">
      <c r="A46" s="14">
        <v>38</v>
      </c>
      <c r="B46" s="34">
        <v>39</v>
      </c>
      <c r="C46" s="30" t="s">
        <v>88</v>
      </c>
      <c r="D46" s="31">
        <v>2340</v>
      </c>
      <c r="E46" s="32">
        <v>43472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17">
        <f t="shared" ref="K46" si="62">(F$7*F46+G$7*G46+H$7*H46+I$7*I46+J$7*J46)/100</f>
        <v>0</v>
      </c>
      <c r="L46" s="33">
        <v>700</v>
      </c>
      <c r="M46" s="17">
        <f t="shared" ref="M46" si="63">D46*L46</f>
        <v>1638000</v>
      </c>
      <c r="N46" s="17">
        <f t="shared" ref="N46" si="64">K46*M46/100</f>
        <v>0</v>
      </c>
    </row>
    <row r="47" spans="1:14">
      <c r="A47" s="14">
        <v>39</v>
      </c>
      <c r="B47" s="34">
        <v>40</v>
      </c>
      <c r="C47" s="30" t="s">
        <v>86</v>
      </c>
      <c r="D47" s="31">
        <v>2340</v>
      </c>
      <c r="E47" s="32">
        <v>43472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17">
        <f t="shared" ref="K47" si="65">(F$7*F47+G$7*G47+H$7*H47+I$7*I47+J$7*J47)/100</f>
        <v>0</v>
      </c>
      <c r="L47" s="33">
        <v>750</v>
      </c>
      <c r="M47" s="17">
        <f t="shared" ref="M47" si="66">D47*L47</f>
        <v>1755000</v>
      </c>
      <c r="N47" s="17">
        <f t="shared" ref="N47" si="67">K47*M47/100</f>
        <v>0</v>
      </c>
    </row>
    <row r="48" spans="1:14">
      <c r="A48" s="14">
        <v>40</v>
      </c>
      <c r="B48" s="34">
        <v>41</v>
      </c>
      <c r="C48" s="30" t="s">
        <v>89</v>
      </c>
      <c r="D48" s="31">
        <v>1250</v>
      </c>
      <c r="E48" s="32">
        <v>43261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17">
        <f t="shared" ref="K48" si="68">(F$7*F48+G$7*G48+H$7*H48+I$7*I48+J$7*J48)/100</f>
        <v>0</v>
      </c>
      <c r="L48" s="33">
        <v>775</v>
      </c>
      <c r="M48" s="17">
        <f t="shared" ref="M48" si="69">D48*L48</f>
        <v>968750</v>
      </c>
      <c r="N48" s="17">
        <f t="shared" ref="N48" si="70">K48*M48/100</f>
        <v>0</v>
      </c>
    </row>
    <row r="49" spans="1:14">
      <c r="A49" s="14">
        <v>41</v>
      </c>
      <c r="B49" s="34">
        <v>42</v>
      </c>
      <c r="C49" s="30" t="s">
        <v>86</v>
      </c>
      <c r="D49" s="31">
        <v>2340</v>
      </c>
      <c r="E49" s="32">
        <v>43256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17">
        <f t="shared" ref="K49" si="71">(F$7*F49+G$7*G49+H$7*H49+I$7*I49+J$7*J49)/100</f>
        <v>0</v>
      </c>
      <c r="L49" s="33">
        <v>750</v>
      </c>
      <c r="M49" s="17">
        <f t="shared" ref="M49" si="72">D49*L49</f>
        <v>1755000</v>
      </c>
      <c r="N49" s="17">
        <f t="shared" ref="N49" si="73">K49*M49/100</f>
        <v>0</v>
      </c>
    </row>
    <row r="50" spans="1:14">
      <c r="A50" s="14">
        <v>42</v>
      </c>
      <c r="B50" s="34">
        <v>43</v>
      </c>
      <c r="C50" s="30" t="s">
        <v>86</v>
      </c>
      <c r="D50" s="31">
        <v>2340</v>
      </c>
      <c r="E50" s="35">
        <v>43308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17">
        <f t="shared" ref="K50" si="74">(F$7*F50+G$7*G50+H$7*H50+I$7*I50+J$7*J50)/100</f>
        <v>0</v>
      </c>
      <c r="L50" s="33">
        <v>750</v>
      </c>
      <c r="M50" s="17">
        <f t="shared" ref="M50" si="75">D50*L50</f>
        <v>1755000</v>
      </c>
      <c r="N50" s="17">
        <f t="shared" ref="N50" si="76">K50*M50/100</f>
        <v>0</v>
      </c>
    </row>
    <row r="51" spans="1:14">
      <c r="A51" s="14">
        <v>43</v>
      </c>
      <c r="B51" s="34">
        <v>44</v>
      </c>
      <c r="C51" s="30" t="s">
        <v>89</v>
      </c>
      <c r="D51" s="31">
        <v>1250</v>
      </c>
      <c r="E51" s="32">
        <v>43614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17">
        <f t="shared" ref="K51" si="77">(F$7*F51+G$7*G51+H$7*H51+I$7*I51+J$7*J51)/100</f>
        <v>0</v>
      </c>
      <c r="L51" s="33">
        <v>775</v>
      </c>
      <c r="M51" s="17">
        <f t="shared" ref="M51" si="78">D51*L51</f>
        <v>968750</v>
      </c>
      <c r="N51" s="17">
        <f t="shared" ref="N51" si="79">K51*M51/100</f>
        <v>0</v>
      </c>
    </row>
    <row r="52" spans="1:14">
      <c r="A52" s="14">
        <v>44</v>
      </c>
      <c r="B52" s="34">
        <v>45</v>
      </c>
      <c r="C52" s="30" t="s">
        <v>86</v>
      </c>
      <c r="D52" s="31">
        <v>2340</v>
      </c>
      <c r="E52" s="32">
        <v>43657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17">
        <f t="shared" ref="K52" si="80">(F$7*F52+G$7*G52+H$7*H52+I$7*I52+J$7*J52)/100</f>
        <v>0</v>
      </c>
      <c r="L52" s="33">
        <v>750</v>
      </c>
      <c r="M52" s="17">
        <f t="shared" ref="M52" si="81">D52*L52</f>
        <v>1755000</v>
      </c>
      <c r="N52" s="17">
        <f t="shared" ref="N52" si="82">K52*M52/100</f>
        <v>0</v>
      </c>
    </row>
    <row r="53" spans="1:14">
      <c r="A53" s="14">
        <v>45</v>
      </c>
      <c r="B53" s="34">
        <v>46</v>
      </c>
      <c r="C53" s="30" t="s">
        <v>86</v>
      </c>
      <c r="D53" s="31">
        <v>2340</v>
      </c>
      <c r="E53" s="32">
        <v>43656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17">
        <f t="shared" ref="K53" si="83">(F$7*F53+G$7*G53+H$7*H53+I$7*I53+J$7*J53)/100</f>
        <v>0</v>
      </c>
      <c r="L53" s="33">
        <v>750</v>
      </c>
      <c r="M53" s="17">
        <f t="shared" ref="M53" si="84">D53*L53</f>
        <v>1755000</v>
      </c>
      <c r="N53" s="17">
        <f t="shared" ref="N53" si="85">K53*M53/100</f>
        <v>0</v>
      </c>
    </row>
    <row r="54" spans="1:14">
      <c r="A54" s="14">
        <v>46</v>
      </c>
      <c r="B54" s="34">
        <v>47</v>
      </c>
      <c r="C54" s="30" t="s">
        <v>86</v>
      </c>
      <c r="D54" s="31">
        <v>2340</v>
      </c>
      <c r="E54" s="32">
        <v>43583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17">
        <f t="shared" ref="K54" si="86">(F$7*F54+G$7*G54+H$7*H54+I$7*I54+J$7*J54)/100</f>
        <v>0</v>
      </c>
      <c r="L54" s="33">
        <v>750</v>
      </c>
      <c r="M54" s="17">
        <f t="shared" ref="M54" si="87">D54*L54</f>
        <v>1755000</v>
      </c>
      <c r="N54" s="17">
        <f t="shared" ref="N54" si="88">K54*M54/100</f>
        <v>0</v>
      </c>
    </row>
    <row r="55" spans="1:14">
      <c r="A55" s="14">
        <v>47</v>
      </c>
      <c r="B55" s="34">
        <v>48</v>
      </c>
      <c r="C55" s="30" t="s">
        <v>89</v>
      </c>
      <c r="D55" s="31">
        <v>1250</v>
      </c>
      <c r="E55" s="32">
        <v>42993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K55" s="17">
        <f t="shared" ref="K55" si="89">(F$7*F55+G$7*G55+H$7*H55+I$7*I55+J$7*J55)/100</f>
        <v>0</v>
      </c>
      <c r="L55" s="33">
        <v>775</v>
      </c>
      <c r="M55" s="17">
        <f t="shared" ref="M55" si="90">D55*L55</f>
        <v>968750</v>
      </c>
      <c r="N55" s="17">
        <f t="shared" ref="N55" si="91">K55*M55/100</f>
        <v>0</v>
      </c>
    </row>
    <row r="56" spans="1:14">
      <c r="A56" s="14">
        <v>48</v>
      </c>
      <c r="B56" s="34">
        <v>49</v>
      </c>
      <c r="C56" s="30" t="s">
        <v>86</v>
      </c>
      <c r="D56" s="31">
        <v>2340</v>
      </c>
      <c r="E56" s="32">
        <v>42994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K56" s="17">
        <f t="shared" ref="K56" si="92">(F$7*F56+G$7*G56+H$7*H56+I$7*I56+J$7*J56)/100</f>
        <v>0</v>
      </c>
      <c r="L56" s="33">
        <v>750</v>
      </c>
      <c r="M56" s="17">
        <f t="shared" ref="M56" si="93">D56*L56</f>
        <v>1755000</v>
      </c>
      <c r="N56" s="17">
        <f t="shared" ref="N56" si="94">K56*M56/100</f>
        <v>0</v>
      </c>
    </row>
    <row r="57" spans="1:14">
      <c r="A57" s="14">
        <v>49</v>
      </c>
      <c r="B57" s="34">
        <v>50</v>
      </c>
      <c r="C57" s="30" t="s">
        <v>89</v>
      </c>
      <c r="D57" s="31">
        <v>1250</v>
      </c>
      <c r="E57" s="32">
        <v>43620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17">
        <f t="shared" ref="K57" si="95">(F$7*F57+G$7*G57+H$7*H57+I$7*I57+J$7*J57)/100</f>
        <v>0</v>
      </c>
      <c r="L57" s="33">
        <v>775</v>
      </c>
      <c r="M57" s="17">
        <f t="shared" ref="M57:M73" si="96">D57*L57</f>
        <v>968750</v>
      </c>
      <c r="N57" s="17">
        <f t="shared" ref="N57:N72" si="97">K57*M57/100</f>
        <v>0</v>
      </c>
    </row>
    <row r="58" spans="1:14">
      <c r="A58" s="14">
        <v>50</v>
      </c>
      <c r="B58" s="34">
        <v>51</v>
      </c>
      <c r="C58" s="30" t="s">
        <v>86</v>
      </c>
      <c r="D58" s="31">
        <v>2340</v>
      </c>
      <c r="E58" s="32">
        <v>43672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17">
        <f t="shared" ref="K58:K73" si="98">(F$7*F58+G$7*G58+H$7*H58+I$7*I58+J$7*J58)/100</f>
        <v>0</v>
      </c>
      <c r="L58" s="33">
        <v>750</v>
      </c>
      <c r="M58" s="17">
        <f t="shared" si="96"/>
        <v>1755000</v>
      </c>
      <c r="N58" s="17">
        <f t="shared" si="97"/>
        <v>0</v>
      </c>
    </row>
    <row r="59" spans="1:14">
      <c r="A59" s="14">
        <v>51</v>
      </c>
      <c r="B59" s="34">
        <v>52</v>
      </c>
      <c r="C59" s="30" t="s">
        <v>86</v>
      </c>
      <c r="D59" s="31">
        <v>2340</v>
      </c>
      <c r="E59" s="32">
        <v>43671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17">
        <f t="shared" si="98"/>
        <v>0</v>
      </c>
      <c r="L59" s="33">
        <v>750</v>
      </c>
      <c r="M59" s="17">
        <f t="shared" si="96"/>
        <v>1755000</v>
      </c>
      <c r="N59" s="17">
        <f t="shared" si="97"/>
        <v>0</v>
      </c>
    </row>
    <row r="60" spans="1:14">
      <c r="A60" s="14">
        <v>52</v>
      </c>
      <c r="B60" s="34">
        <v>53</v>
      </c>
      <c r="C60" s="30" t="s">
        <v>89</v>
      </c>
      <c r="D60" s="31">
        <v>1250</v>
      </c>
      <c r="E60" s="32">
        <v>43614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17">
        <f t="shared" si="98"/>
        <v>0</v>
      </c>
      <c r="L60" s="33">
        <v>775</v>
      </c>
      <c r="M60" s="17">
        <f t="shared" si="96"/>
        <v>968750</v>
      </c>
      <c r="N60" s="17">
        <f t="shared" si="97"/>
        <v>0</v>
      </c>
    </row>
    <row r="61" spans="1:14">
      <c r="A61" s="14">
        <v>53</v>
      </c>
      <c r="B61" s="34">
        <v>54</v>
      </c>
      <c r="C61" s="30" t="s">
        <v>86</v>
      </c>
      <c r="D61" s="31">
        <v>2340</v>
      </c>
      <c r="E61" s="32">
        <v>43655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17">
        <f t="shared" si="98"/>
        <v>0</v>
      </c>
      <c r="L61" s="33">
        <v>750</v>
      </c>
      <c r="M61" s="17">
        <f t="shared" si="96"/>
        <v>1755000</v>
      </c>
      <c r="N61" s="17">
        <f t="shared" si="97"/>
        <v>0</v>
      </c>
    </row>
    <row r="62" spans="1:14">
      <c r="A62" s="14">
        <v>54</v>
      </c>
      <c r="B62" s="34">
        <v>55</v>
      </c>
      <c r="C62" s="30" t="s">
        <v>88</v>
      </c>
      <c r="D62" s="31">
        <v>2340</v>
      </c>
      <c r="E62" s="32">
        <v>43302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17">
        <f t="shared" si="98"/>
        <v>0</v>
      </c>
      <c r="L62" s="33">
        <v>700</v>
      </c>
      <c r="M62" s="17">
        <f t="shared" si="96"/>
        <v>1638000</v>
      </c>
      <c r="N62" s="17">
        <f t="shared" si="97"/>
        <v>0</v>
      </c>
    </row>
    <row r="63" spans="1:14">
      <c r="A63" s="14">
        <v>55</v>
      </c>
      <c r="B63" s="34">
        <v>56</v>
      </c>
      <c r="C63" s="30" t="s">
        <v>89</v>
      </c>
      <c r="D63" s="31">
        <v>1250</v>
      </c>
      <c r="E63" s="32">
        <v>43302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17">
        <f t="shared" si="98"/>
        <v>0</v>
      </c>
      <c r="L63" s="33">
        <v>775</v>
      </c>
      <c r="M63" s="17">
        <f t="shared" si="96"/>
        <v>968750</v>
      </c>
      <c r="N63" s="17">
        <f t="shared" si="97"/>
        <v>0</v>
      </c>
    </row>
    <row r="64" spans="1:14">
      <c r="A64" s="14">
        <v>56</v>
      </c>
      <c r="B64" s="34">
        <v>57</v>
      </c>
      <c r="C64" s="30" t="s">
        <v>89</v>
      </c>
      <c r="D64" s="31">
        <v>1250</v>
      </c>
      <c r="E64" s="32">
        <v>43302</v>
      </c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17">
        <f t="shared" si="98"/>
        <v>0</v>
      </c>
      <c r="L64" s="33">
        <v>775</v>
      </c>
      <c r="M64" s="17">
        <f t="shared" si="96"/>
        <v>968750</v>
      </c>
      <c r="N64" s="17">
        <f t="shared" si="97"/>
        <v>0</v>
      </c>
    </row>
    <row r="65" spans="1:14">
      <c r="A65" s="14">
        <v>57</v>
      </c>
      <c r="B65" s="34">
        <v>58</v>
      </c>
      <c r="C65" s="30" t="s">
        <v>88</v>
      </c>
      <c r="D65" s="31">
        <v>2340</v>
      </c>
      <c r="E65" s="32">
        <v>42994</v>
      </c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17">
        <f t="shared" si="98"/>
        <v>0</v>
      </c>
      <c r="L65" s="33">
        <v>700</v>
      </c>
      <c r="M65" s="17">
        <f t="shared" si="96"/>
        <v>1638000</v>
      </c>
      <c r="N65" s="17">
        <f t="shared" si="97"/>
        <v>0</v>
      </c>
    </row>
    <row r="66" spans="1:14">
      <c r="A66" s="14">
        <v>58</v>
      </c>
      <c r="B66" s="34">
        <v>59</v>
      </c>
      <c r="C66" s="30" t="s">
        <v>88</v>
      </c>
      <c r="D66" s="31">
        <v>2340</v>
      </c>
      <c r="E66" s="32">
        <v>43299</v>
      </c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17">
        <f t="shared" si="98"/>
        <v>0</v>
      </c>
      <c r="L66" s="33">
        <v>700</v>
      </c>
      <c r="M66" s="17">
        <f t="shared" si="96"/>
        <v>1638000</v>
      </c>
      <c r="N66" s="17">
        <f t="shared" si="97"/>
        <v>0</v>
      </c>
    </row>
    <row r="67" spans="1:14">
      <c r="A67" s="14">
        <v>59</v>
      </c>
      <c r="B67" s="34">
        <v>60</v>
      </c>
      <c r="C67" s="30" t="s">
        <v>89</v>
      </c>
      <c r="D67" s="31">
        <v>1250</v>
      </c>
      <c r="E67" s="32">
        <v>43302</v>
      </c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17">
        <f t="shared" si="98"/>
        <v>0</v>
      </c>
      <c r="L67" s="33">
        <v>775</v>
      </c>
      <c r="M67" s="17">
        <f t="shared" si="96"/>
        <v>968750</v>
      </c>
      <c r="N67" s="17">
        <f t="shared" si="97"/>
        <v>0</v>
      </c>
    </row>
    <row r="68" spans="1:14">
      <c r="A68" s="14">
        <v>60</v>
      </c>
      <c r="B68" s="34">
        <v>61</v>
      </c>
      <c r="C68" s="30" t="s">
        <v>89</v>
      </c>
      <c r="D68" s="31">
        <v>1250</v>
      </c>
      <c r="E68" s="32">
        <v>43302</v>
      </c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17">
        <f t="shared" si="98"/>
        <v>0</v>
      </c>
      <c r="L68" s="33">
        <v>775</v>
      </c>
      <c r="M68" s="17">
        <f t="shared" si="96"/>
        <v>968750</v>
      </c>
      <c r="N68" s="17">
        <f t="shared" si="97"/>
        <v>0</v>
      </c>
    </row>
    <row r="69" spans="1:14">
      <c r="A69" s="14">
        <v>61</v>
      </c>
      <c r="B69" s="34">
        <v>62</v>
      </c>
      <c r="C69" s="30" t="s">
        <v>89</v>
      </c>
      <c r="D69" s="31">
        <v>1250</v>
      </c>
      <c r="E69" s="32">
        <v>42994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17">
        <f t="shared" si="98"/>
        <v>0</v>
      </c>
      <c r="L69" s="33">
        <v>775</v>
      </c>
      <c r="M69" s="17">
        <f t="shared" si="96"/>
        <v>968750</v>
      </c>
      <c r="N69" s="17">
        <f t="shared" si="97"/>
        <v>0</v>
      </c>
    </row>
    <row r="70" spans="1:14">
      <c r="A70" s="14">
        <v>62</v>
      </c>
      <c r="B70" s="34">
        <v>63</v>
      </c>
      <c r="C70" s="30" t="s">
        <v>89</v>
      </c>
      <c r="D70" s="31">
        <v>1250</v>
      </c>
      <c r="E70" s="32">
        <v>43033</v>
      </c>
      <c r="F70" s="33">
        <v>0</v>
      </c>
      <c r="G70" s="33">
        <v>0</v>
      </c>
      <c r="H70" s="33">
        <v>0</v>
      </c>
      <c r="I70" s="33">
        <v>0</v>
      </c>
      <c r="J70" s="33">
        <v>0</v>
      </c>
      <c r="K70" s="17">
        <f t="shared" si="98"/>
        <v>0</v>
      </c>
      <c r="L70" s="33">
        <v>775</v>
      </c>
      <c r="M70" s="17">
        <f t="shared" si="96"/>
        <v>968750</v>
      </c>
      <c r="N70" s="17">
        <f t="shared" si="97"/>
        <v>0</v>
      </c>
    </row>
    <row r="71" spans="1:14">
      <c r="A71" s="14">
        <v>63</v>
      </c>
      <c r="B71" s="34">
        <v>64</v>
      </c>
      <c r="C71" s="30" t="s">
        <v>89</v>
      </c>
      <c r="D71" s="31">
        <v>1250</v>
      </c>
      <c r="E71" s="32">
        <v>43047</v>
      </c>
      <c r="F71" s="33">
        <v>0</v>
      </c>
      <c r="G71" s="33">
        <v>0</v>
      </c>
      <c r="H71" s="33">
        <v>0</v>
      </c>
      <c r="I71" s="33">
        <v>0</v>
      </c>
      <c r="J71" s="33">
        <v>0</v>
      </c>
      <c r="K71" s="17">
        <f t="shared" si="98"/>
        <v>0</v>
      </c>
      <c r="L71" s="33">
        <v>775</v>
      </c>
      <c r="M71" s="17">
        <f t="shared" si="96"/>
        <v>968750</v>
      </c>
      <c r="N71" s="17">
        <f t="shared" si="97"/>
        <v>0</v>
      </c>
    </row>
    <row r="72" spans="1:14">
      <c r="A72" s="14">
        <v>64</v>
      </c>
      <c r="B72" s="34">
        <v>65</v>
      </c>
      <c r="C72" s="30" t="s">
        <v>86</v>
      </c>
      <c r="D72" s="31">
        <v>2340</v>
      </c>
      <c r="E72" s="32">
        <v>42994</v>
      </c>
      <c r="F72" s="33">
        <v>0</v>
      </c>
      <c r="G72" s="33">
        <v>0</v>
      </c>
      <c r="H72" s="33">
        <v>0</v>
      </c>
      <c r="I72" s="33">
        <v>0</v>
      </c>
      <c r="J72" s="33">
        <v>0</v>
      </c>
      <c r="K72" s="17">
        <f t="shared" si="98"/>
        <v>0</v>
      </c>
      <c r="L72" s="33">
        <v>750</v>
      </c>
      <c r="M72" s="17">
        <f t="shared" si="96"/>
        <v>1755000</v>
      </c>
      <c r="N72" s="17">
        <f t="shared" si="97"/>
        <v>0</v>
      </c>
    </row>
    <row r="73" spans="1:14">
      <c r="A73" s="14">
        <v>65</v>
      </c>
      <c r="B73" s="34">
        <v>66</v>
      </c>
      <c r="C73" s="30" t="s">
        <v>86</v>
      </c>
      <c r="D73" s="31">
        <v>2340</v>
      </c>
      <c r="E73" s="32">
        <v>43273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17">
        <f t="shared" si="98"/>
        <v>0</v>
      </c>
      <c r="L73" s="33">
        <v>750</v>
      </c>
      <c r="M73" s="17">
        <f t="shared" si="96"/>
        <v>1755000</v>
      </c>
      <c r="N73" s="17">
        <f t="shared" ref="N73:N76" si="99">K73*M73/100</f>
        <v>0</v>
      </c>
    </row>
    <row r="74" spans="1:14">
      <c r="A74" s="14">
        <v>66</v>
      </c>
      <c r="B74" s="34">
        <v>67</v>
      </c>
      <c r="C74" s="30" t="s">
        <v>86</v>
      </c>
      <c r="D74" s="31">
        <v>2340</v>
      </c>
      <c r="E74" s="32">
        <v>43258</v>
      </c>
      <c r="F74" s="33">
        <v>0</v>
      </c>
      <c r="G74" s="33">
        <v>0</v>
      </c>
      <c r="H74" s="33">
        <v>0</v>
      </c>
      <c r="I74" s="33">
        <v>0</v>
      </c>
      <c r="J74" s="33">
        <v>0</v>
      </c>
      <c r="K74" s="17">
        <f t="shared" ref="K74:K76" si="100">(F$7*F74+G$7*G74+H$7*H74+I$7*I74+J$7*J74)/100</f>
        <v>0</v>
      </c>
      <c r="L74" s="33">
        <v>750</v>
      </c>
      <c r="M74" s="17">
        <f t="shared" ref="M74:M76" si="101">D74*L74</f>
        <v>1755000</v>
      </c>
      <c r="N74" s="17">
        <f t="shared" si="99"/>
        <v>0</v>
      </c>
    </row>
    <row r="75" spans="1:14">
      <c r="A75" s="14">
        <v>67</v>
      </c>
      <c r="B75" s="34">
        <v>68</v>
      </c>
      <c r="C75" s="30" t="s">
        <v>86</v>
      </c>
      <c r="D75" s="31">
        <v>2340</v>
      </c>
      <c r="E75" s="32">
        <v>43267</v>
      </c>
      <c r="F75" s="33">
        <v>0</v>
      </c>
      <c r="G75" s="33">
        <v>0</v>
      </c>
      <c r="H75" s="33">
        <v>0</v>
      </c>
      <c r="I75" s="33">
        <v>0</v>
      </c>
      <c r="J75" s="33">
        <v>0</v>
      </c>
      <c r="K75" s="17">
        <f t="shared" si="100"/>
        <v>0</v>
      </c>
      <c r="L75" s="33">
        <v>750</v>
      </c>
      <c r="M75" s="17">
        <f t="shared" si="101"/>
        <v>1755000</v>
      </c>
      <c r="N75" s="17">
        <f t="shared" si="99"/>
        <v>0</v>
      </c>
    </row>
    <row r="76" spans="1:14">
      <c r="A76" s="14">
        <v>68</v>
      </c>
      <c r="B76" s="34">
        <v>69</v>
      </c>
      <c r="C76" s="30" t="s">
        <v>86</v>
      </c>
      <c r="D76" s="31">
        <v>2340</v>
      </c>
      <c r="E76" s="32">
        <v>43449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17">
        <f t="shared" si="100"/>
        <v>0</v>
      </c>
      <c r="L76" s="33">
        <v>750</v>
      </c>
      <c r="M76" s="17">
        <f t="shared" si="101"/>
        <v>1755000</v>
      </c>
      <c r="N76" s="17">
        <f t="shared" si="99"/>
        <v>0</v>
      </c>
    </row>
    <row r="77" spans="1:14">
      <c r="A77" s="14">
        <v>69</v>
      </c>
      <c r="B77" s="34">
        <v>70</v>
      </c>
      <c r="C77" s="30" t="s">
        <v>86</v>
      </c>
      <c r="D77" s="31">
        <v>2340</v>
      </c>
      <c r="E77" s="32">
        <v>43265</v>
      </c>
      <c r="F77" s="33">
        <v>0</v>
      </c>
      <c r="G77" s="33">
        <v>0</v>
      </c>
      <c r="H77" s="33">
        <v>0</v>
      </c>
      <c r="I77" s="33">
        <v>0</v>
      </c>
      <c r="J77" s="33">
        <v>0</v>
      </c>
      <c r="K77" s="17">
        <f t="shared" ref="K77" si="102">(F$7*F77+G$7*G77+H$7*H77+I$7*I77+J$7*J77)/100</f>
        <v>0</v>
      </c>
      <c r="L77" s="33">
        <v>750</v>
      </c>
      <c r="M77" s="17">
        <f t="shared" ref="M77" si="103">D77*L77</f>
        <v>1755000</v>
      </c>
      <c r="N77" s="17">
        <f t="shared" ref="N77" si="104">K77*M77/100</f>
        <v>0</v>
      </c>
    </row>
    <row r="78" spans="1:14">
      <c r="A78" s="14">
        <v>70</v>
      </c>
      <c r="B78" s="34">
        <v>71</v>
      </c>
      <c r="C78" s="30" t="s">
        <v>89</v>
      </c>
      <c r="D78" s="31">
        <v>1250</v>
      </c>
      <c r="E78" s="32">
        <v>43265</v>
      </c>
      <c r="F78" s="33">
        <v>0</v>
      </c>
      <c r="G78" s="33">
        <v>0</v>
      </c>
      <c r="H78" s="33">
        <v>0</v>
      </c>
      <c r="I78" s="33">
        <v>0</v>
      </c>
      <c r="J78" s="33">
        <v>0</v>
      </c>
      <c r="K78" s="17">
        <f t="shared" ref="K78" si="105">(F$7*F78+G$7*G78+H$7*H78+I$7*I78+J$7*J78)/100</f>
        <v>0</v>
      </c>
      <c r="L78" s="33">
        <v>775</v>
      </c>
      <c r="M78" s="17">
        <f t="shared" ref="M78" si="106">D78*L78</f>
        <v>968750</v>
      </c>
      <c r="N78" s="17">
        <f t="shared" ref="N78" si="107">K78*M78/100</f>
        <v>0</v>
      </c>
    </row>
    <row r="79" spans="1:14">
      <c r="A79" s="14">
        <v>71</v>
      </c>
      <c r="B79" s="34">
        <v>72</v>
      </c>
      <c r="C79" s="30" t="s">
        <v>88</v>
      </c>
      <c r="D79" s="31">
        <v>2340</v>
      </c>
      <c r="E79" s="32">
        <v>43033</v>
      </c>
      <c r="F79" s="33">
        <v>0</v>
      </c>
      <c r="G79" s="33">
        <v>0</v>
      </c>
      <c r="H79" s="33">
        <v>0</v>
      </c>
      <c r="I79" s="33">
        <v>0</v>
      </c>
      <c r="J79" s="33">
        <v>0</v>
      </c>
      <c r="K79" s="17">
        <f t="shared" ref="K79" si="108">(F$7*F79+G$7*G79+H$7*H79+I$7*I79+J$7*J79)/100</f>
        <v>0</v>
      </c>
      <c r="L79" s="33">
        <v>700</v>
      </c>
      <c r="M79" s="17">
        <f t="shared" ref="M79" si="109">D79*L79</f>
        <v>1638000</v>
      </c>
      <c r="N79" s="17">
        <f t="shared" ref="N79" si="110">K79*M79/100</f>
        <v>0</v>
      </c>
    </row>
    <row r="80" spans="1:14">
      <c r="A80" s="14">
        <v>72</v>
      </c>
      <c r="B80" s="34">
        <v>73</v>
      </c>
      <c r="C80" s="30" t="s">
        <v>88</v>
      </c>
      <c r="D80" s="31">
        <v>2340</v>
      </c>
      <c r="E80" s="32">
        <v>43283</v>
      </c>
      <c r="F80" s="33">
        <v>0</v>
      </c>
      <c r="G80" s="33">
        <v>0</v>
      </c>
      <c r="H80" s="33">
        <v>0</v>
      </c>
      <c r="I80" s="33">
        <v>0</v>
      </c>
      <c r="J80" s="33">
        <v>0</v>
      </c>
      <c r="K80" s="17">
        <f t="shared" ref="K80" si="111">(F$7*F80+G$7*G80+H$7*H80+I$7*I80+J$7*J80)/100</f>
        <v>0</v>
      </c>
      <c r="L80" s="33">
        <v>700</v>
      </c>
      <c r="M80" s="17">
        <f t="shared" ref="M80" si="112">D80*L80</f>
        <v>1638000</v>
      </c>
      <c r="N80" s="17">
        <f t="shared" ref="N80" si="113">K80*M80/100</f>
        <v>0</v>
      </c>
    </row>
    <row r="81" spans="1:14">
      <c r="A81" s="14">
        <v>73</v>
      </c>
      <c r="B81" s="34">
        <v>74</v>
      </c>
      <c r="C81" s="30" t="s">
        <v>89</v>
      </c>
      <c r="D81" s="31">
        <v>1250</v>
      </c>
      <c r="E81" s="32">
        <v>43286</v>
      </c>
      <c r="F81" s="33">
        <v>0</v>
      </c>
      <c r="G81" s="33">
        <v>0</v>
      </c>
      <c r="H81" s="33">
        <v>0</v>
      </c>
      <c r="I81" s="33">
        <v>0</v>
      </c>
      <c r="J81" s="33">
        <v>0</v>
      </c>
      <c r="K81" s="17">
        <f t="shared" ref="K81" si="114">(F$7*F81+G$7*G81+H$7*H81+I$7*I81+J$7*J81)/100</f>
        <v>0</v>
      </c>
      <c r="L81" s="33">
        <v>775</v>
      </c>
      <c r="M81" s="17">
        <f t="shared" ref="M81" si="115">D81*L81</f>
        <v>968750</v>
      </c>
      <c r="N81" s="17">
        <f t="shared" ref="N81" si="116">K81*M81/100</f>
        <v>0</v>
      </c>
    </row>
    <row r="82" spans="1:14">
      <c r="A82" s="14">
        <v>74</v>
      </c>
      <c r="B82" s="34">
        <v>75</v>
      </c>
      <c r="C82" s="30" t="s">
        <v>89</v>
      </c>
      <c r="D82" s="31">
        <v>1250</v>
      </c>
      <c r="E82" s="32">
        <v>42994</v>
      </c>
      <c r="F82" s="33">
        <v>0</v>
      </c>
      <c r="G82" s="33">
        <v>0</v>
      </c>
      <c r="H82" s="33">
        <v>0</v>
      </c>
      <c r="I82" s="33">
        <v>0</v>
      </c>
      <c r="J82" s="33">
        <v>0</v>
      </c>
      <c r="K82" s="17">
        <f t="shared" ref="K82" si="117">(F$7*F82+G$7*G82+H$7*H82+I$7*I82+J$7*J82)/100</f>
        <v>0</v>
      </c>
      <c r="L82" s="33">
        <v>775</v>
      </c>
      <c r="M82" s="17">
        <f t="shared" ref="M82" si="118">D82*L82</f>
        <v>968750</v>
      </c>
      <c r="N82" s="17">
        <f t="shared" ref="N82" si="119">K82*M82/100</f>
        <v>0</v>
      </c>
    </row>
    <row r="83" spans="1:14">
      <c r="A83" s="14">
        <v>75</v>
      </c>
      <c r="B83" s="34">
        <v>76</v>
      </c>
      <c r="C83" s="30" t="s">
        <v>89</v>
      </c>
      <c r="D83" s="31">
        <v>1250</v>
      </c>
      <c r="E83" s="32">
        <v>43238</v>
      </c>
      <c r="F83" s="33">
        <v>0</v>
      </c>
      <c r="G83" s="33">
        <v>0</v>
      </c>
      <c r="H83" s="33">
        <v>0</v>
      </c>
      <c r="I83" s="33">
        <v>0</v>
      </c>
      <c r="J83" s="33">
        <v>0</v>
      </c>
      <c r="K83" s="17">
        <f t="shared" ref="K83" si="120">(F$7*F83+G$7*G83+H$7*H83+I$7*I83+J$7*J83)/100</f>
        <v>0</v>
      </c>
      <c r="L83" s="33">
        <v>775</v>
      </c>
      <c r="M83" s="17">
        <f t="shared" ref="M83" si="121">D83*L83</f>
        <v>968750</v>
      </c>
      <c r="N83" s="17">
        <f t="shared" ref="N83" si="122">K83*M83/100</f>
        <v>0</v>
      </c>
    </row>
    <row r="84" spans="1:14">
      <c r="A84" s="14">
        <v>76</v>
      </c>
      <c r="B84" s="34">
        <v>77</v>
      </c>
      <c r="C84" s="30" t="s">
        <v>89</v>
      </c>
      <c r="D84" s="31">
        <v>1250</v>
      </c>
      <c r="E84" s="32">
        <v>43034</v>
      </c>
      <c r="F84" s="33">
        <v>0</v>
      </c>
      <c r="G84" s="33">
        <v>0</v>
      </c>
      <c r="H84" s="33">
        <v>0</v>
      </c>
      <c r="I84" s="33">
        <v>0</v>
      </c>
      <c r="J84" s="33">
        <v>0</v>
      </c>
      <c r="K84" s="17">
        <f t="shared" ref="K84" si="123">(F$7*F84+G$7*G84+H$7*H84+I$7*I84+J$7*J84)/100</f>
        <v>0</v>
      </c>
      <c r="L84" s="33">
        <v>775</v>
      </c>
      <c r="M84" s="17">
        <f t="shared" ref="M84" si="124">D84*L84</f>
        <v>968750</v>
      </c>
      <c r="N84" s="17">
        <f t="shared" ref="N84" si="125">K84*M84/100</f>
        <v>0</v>
      </c>
    </row>
    <row r="85" spans="1:14">
      <c r="A85" s="14">
        <v>77</v>
      </c>
      <c r="B85" s="34">
        <v>78</v>
      </c>
      <c r="C85" s="30" t="s">
        <v>89</v>
      </c>
      <c r="D85" s="31">
        <v>1250</v>
      </c>
      <c r="E85" s="32">
        <v>43069</v>
      </c>
      <c r="F85" s="33">
        <v>0</v>
      </c>
      <c r="G85" s="33">
        <v>0</v>
      </c>
      <c r="H85" s="33">
        <v>0</v>
      </c>
      <c r="I85" s="33">
        <v>0</v>
      </c>
      <c r="J85" s="33">
        <v>0</v>
      </c>
      <c r="K85" s="17">
        <f t="shared" ref="K85" si="126">(F$7*F85+G$7*G85+H$7*H85+I$7*I85+J$7*J85)/100</f>
        <v>0</v>
      </c>
      <c r="L85" s="33">
        <v>775</v>
      </c>
      <c r="M85" s="17">
        <f t="shared" ref="M85" si="127">D85*L85</f>
        <v>968750</v>
      </c>
      <c r="N85" s="17">
        <f t="shared" ref="N85" si="128">K85*M85/100</f>
        <v>0</v>
      </c>
    </row>
    <row r="86" spans="1:14">
      <c r="A86" s="14">
        <v>78</v>
      </c>
      <c r="B86" s="34">
        <v>79</v>
      </c>
      <c r="C86" s="30" t="s">
        <v>89</v>
      </c>
      <c r="D86" s="31">
        <v>1250</v>
      </c>
      <c r="E86" s="32">
        <v>43034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17">
        <f t="shared" ref="K86" si="129">(F$7*F86+G$7*G86+H$7*H86+I$7*I86+J$7*J86)/100</f>
        <v>0</v>
      </c>
      <c r="L86" s="33">
        <v>775</v>
      </c>
      <c r="M86" s="17">
        <f t="shared" ref="M86" si="130">D86*L86</f>
        <v>968750</v>
      </c>
      <c r="N86" s="17">
        <f t="shared" ref="N86" si="131">K86*M86/100</f>
        <v>0</v>
      </c>
    </row>
    <row r="87" spans="1:14">
      <c r="A87" s="14">
        <v>79</v>
      </c>
      <c r="B87" s="34">
        <v>80</v>
      </c>
      <c r="C87" s="30" t="s">
        <v>89</v>
      </c>
      <c r="D87" s="31">
        <v>1250</v>
      </c>
      <c r="E87" s="32">
        <v>43034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17">
        <f t="shared" ref="K87" si="132">(F$7*F87+G$7*G87+H$7*H87+I$7*I87+J$7*J87)/100</f>
        <v>0</v>
      </c>
      <c r="L87" s="33">
        <v>775</v>
      </c>
      <c r="M87" s="17">
        <f t="shared" ref="M87" si="133">D87*L87</f>
        <v>968750</v>
      </c>
      <c r="N87" s="17">
        <f t="shared" ref="N87" si="134">K87*M87/100</f>
        <v>0</v>
      </c>
    </row>
    <row r="88" spans="1:14">
      <c r="A88" s="14">
        <v>80</v>
      </c>
      <c r="B88" s="34">
        <v>81</v>
      </c>
      <c r="C88" s="30" t="s">
        <v>86</v>
      </c>
      <c r="D88" s="31">
        <v>2340</v>
      </c>
      <c r="E88" s="32">
        <v>43034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17">
        <f t="shared" ref="K88" si="135">(F$7*F88+G$7*G88+H$7*H88+I$7*I88+J$7*J88)/100</f>
        <v>0</v>
      </c>
      <c r="L88" s="33">
        <v>750</v>
      </c>
      <c r="M88" s="17">
        <f t="shared" ref="M88" si="136">D88*L88</f>
        <v>1755000</v>
      </c>
      <c r="N88" s="17">
        <f t="shared" ref="N88" si="137">K88*M88/100</f>
        <v>0</v>
      </c>
    </row>
    <row r="89" spans="1:14">
      <c r="A89" s="14">
        <v>81</v>
      </c>
      <c r="B89" s="34">
        <v>82</v>
      </c>
      <c r="C89" s="30" t="s">
        <v>86</v>
      </c>
      <c r="D89" s="31">
        <v>2340</v>
      </c>
      <c r="E89" s="32">
        <v>43272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17">
        <f t="shared" ref="K89" si="138">(F$7*F89+G$7*G89+H$7*H89+I$7*I89+J$7*J89)/100</f>
        <v>0</v>
      </c>
      <c r="L89" s="33">
        <v>750</v>
      </c>
      <c r="M89" s="17">
        <f t="shared" ref="M89" si="139">D89*L89</f>
        <v>1755000</v>
      </c>
      <c r="N89" s="17">
        <f t="shared" ref="N89" si="140">K89*M89/100</f>
        <v>0</v>
      </c>
    </row>
    <row r="90" spans="1:14">
      <c r="A90" s="14">
        <v>82</v>
      </c>
      <c r="B90" s="34">
        <v>83</v>
      </c>
      <c r="C90" s="30" t="s">
        <v>89</v>
      </c>
      <c r="D90" s="31">
        <v>1250</v>
      </c>
      <c r="E90" s="32">
        <v>43269</v>
      </c>
      <c r="F90" s="33">
        <v>0</v>
      </c>
      <c r="G90" s="33">
        <v>0</v>
      </c>
      <c r="H90" s="33">
        <v>0</v>
      </c>
      <c r="I90" s="33">
        <v>0</v>
      </c>
      <c r="J90" s="33">
        <v>0</v>
      </c>
      <c r="K90" s="17">
        <f t="shared" ref="K90" si="141">(F$7*F90+G$7*G90+H$7*H90+I$7*I90+J$7*J90)/100</f>
        <v>0</v>
      </c>
      <c r="L90" s="33">
        <v>775</v>
      </c>
      <c r="M90" s="17">
        <f t="shared" ref="M90" si="142">D90*L90</f>
        <v>968750</v>
      </c>
      <c r="N90" s="17">
        <f t="shared" ref="N90" si="143">K90*M90/100</f>
        <v>0</v>
      </c>
    </row>
    <row r="91" spans="1:14">
      <c r="A91" s="14">
        <v>83</v>
      </c>
      <c r="B91" s="34">
        <v>84</v>
      </c>
      <c r="C91" s="30" t="s">
        <v>89</v>
      </c>
      <c r="D91" s="31">
        <v>1250</v>
      </c>
      <c r="E91" s="32">
        <v>43277</v>
      </c>
      <c r="F91" s="33">
        <v>0</v>
      </c>
      <c r="G91" s="33">
        <v>0</v>
      </c>
      <c r="H91" s="33">
        <v>0</v>
      </c>
      <c r="I91" s="33">
        <v>0</v>
      </c>
      <c r="J91" s="33">
        <v>0</v>
      </c>
      <c r="K91" s="17">
        <f t="shared" ref="K91" si="144">(F$7*F91+G$7*G91+H$7*H91+I$7*I91+J$7*J91)/100</f>
        <v>0</v>
      </c>
      <c r="L91" s="33">
        <v>775</v>
      </c>
      <c r="M91" s="17">
        <f t="shared" ref="M91" si="145">D91*L91</f>
        <v>968750</v>
      </c>
      <c r="N91" s="17">
        <f t="shared" ref="N91" si="146">K91*M91/100</f>
        <v>0</v>
      </c>
    </row>
    <row r="92" spans="1:14">
      <c r="A92" s="14">
        <v>84</v>
      </c>
      <c r="B92" s="34">
        <v>85</v>
      </c>
      <c r="C92" s="30" t="s">
        <v>86</v>
      </c>
      <c r="D92" s="31">
        <v>2340</v>
      </c>
      <c r="E92" s="32">
        <v>43277</v>
      </c>
      <c r="F92" s="33">
        <v>0</v>
      </c>
      <c r="G92" s="33">
        <v>0</v>
      </c>
      <c r="H92" s="33">
        <v>0</v>
      </c>
      <c r="I92" s="33">
        <v>0</v>
      </c>
      <c r="J92" s="33">
        <v>0</v>
      </c>
      <c r="K92" s="17">
        <f t="shared" ref="K92" si="147">(F$7*F92+G$7*G92+H$7*H92+I$7*I92+J$7*J92)/100</f>
        <v>0</v>
      </c>
      <c r="L92" s="33">
        <v>750</v>
      </c>
      <c r="M92" s="17">
        <f t="shared" ref="M92" si="148">D92*L92</f>
        <v>1755000</v>
      </c>
      <c r="N92" s="17">
        <f t="shared" ref="N92" si="149">K92*M92/100</f>
        <v>0</v>
      </c>
    </row>
    <row r="93" spans="1:14">
      <c r="A93" s="14">
        <v>85</v>
      </c>
      <c r="B93" s="34">
        <v>86</v>
      </c>
      <c r="C93" s="30" t="s">
        <v>89</v>
      </c>
      <c r="D93" s="31">
        <v>1250</v>
      </c>
      <c r="E93" s="32">
        <v>43082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17">
        <f t="shared" ref="K93:K104" si="150">(F$7*F93+G$7*G93+H$7*H93+I$7*I93+J$7*J93)/100</f>
        <v>0</v>
      </c>
      <c r="L93" s="33">
        <v>775</v>
      </c>
      <c r="M93" s="17">
        <f t="shared" ref="M93:M104" si="151">D93*L93</f>
        <v>968750</v>
      </c>
      <c r="N93" s="17">
        <f t="shared" ref="N93:N104" si="152">K93*M93/100</f>
        <v>0</v>
      </c>
    </row>
    <row r="94" spans="1:14">
      <c r="A94" s="14">
        <v>86</v>
      </c>
      <c r="B94" s="34">
        <v>87</v>
      </c>
      <c r="C94" s="30" t="s">
        <v>89</v>
      </c>
      <c r="D94" s="31">
        <v>1250</v>
      </c>
      <c r="E94" s="32">
        <v>43082</v>
      </c>
      <c r="F94" s="33">
        <v>0</v>
      </c>
      <c r="G94" s="33">
        <v>0</v>
      </c>
      <c r="H94" s="33">
        <v>0</v>
      </c>
      <c r="I94" s="33">
        <v>0</v>
      </c>
      <c r="J94" s="33">
        <v>0</v>
      </c>
      <c r="K94" s="17">
        <f t="shared" si="150"/>
        <v>0</v>
      </c>
      <c r="L94" s="33">
        <v>775</v>
      </c>
      <c r="M94" s="17">
        <f t="shared" si="151"/>
        <v>968750</v>
      </c>
      <c r="N94" s="17">
        <f t="shared" si="152"/>
        <v>0</v>
      </c>
    </row>
    <row r="95" spans="1:14">
      <c r="A95" s="14">
        <v>87</v>
      </c>
      <c r="B95" s="34">
        <v>88</v>
      </c>
      <c r="C95" s="30" t="s">
        <v>89</v>
      </c>
      <c r="D95" s="31">
        <v>1250</v>
      </c>
      <c r="E95" s="32">
        <v>43276</v>
      </c>
      <c r="F95" s="33">
        <v>0</v>
      </c>
      <c r="G95" s="33">
        <v>0</v>
      </c>
      <c r="H95" s="33">
        <v>0</v>
      </c>
      <c r="I95" s="33">
        <v>0</v>
      </c>
      <c r="J95" s="33">
        <v>0</v>
      </c>
      <c r="K95" s="17">
        <f t="shared" si="150"/>
        <v>0</v>
      </c>
      <c r="L95" s="33">
        <v>775</v>
      </c>
      <c r="M95" s="17">
        <f t="shared" si="151"/>
        <v>968750</v>
      </c>
      <c r="N95" s="17">
        <f t="shared" si="152"/>
        <v>0</v>
      </c>
    </row>
    <row r="96" spans="1:14">
      <c r="A96" s="14">
        <v>88</v>
      </c>
      <c r="B96" s="34">
        <v>89</v>
      </c>
      <c r="C96" s="30" t="s">
        <v>86</v>
      </c>
      <c r="D96" s="31">
        <v>2340</v>
      </c>
      <c r="E96" s="32">
        <v>43034</v>
      </c>
      <c r="F96" s="33">
        <v>0</v>
      </c>
      <c r="G96" s="33">
        <v>0</v>
      </c>
      <c r="H96" s="33">
        <v>0</v>
      </c>
      <c r="I96" s="33">
        <v>0</v>
      </c>
      <c r="J96" s="33">
        <v>0</v>
      </c>
      <c r="K96" s="17">
        <f t="shared" si="150"/>
        <v>0</v>
      </c>
      <c r="L96" s="33">
        <v>750</v>
      </c>
      <c r="M96" s="17">
        <f t="shared" si="151"/>
        <v>1755000</v>
      </c>
      <c r="N96" s="17">
        <f t="shared" si="152"/>
        <v>0</v>
      </c>
    </row>
    <row r="97" spans="1:14">
      <c r="A97" s="14">
        <v>89</v>
      </c>
      <c r="B97" s="34">
        <v>90</v>
      </c>
      <c r="C97" s="30" t="s">
        <v>86</v>
      </c>
      <c r="D97" s="31">
        <v>2340</v>
      </c>
      <c r="E97" s="32">
        <v>43635</v>
      </c>
      <c r="F97" s="33">
        <v>0</v>
      </c>
      <c r="G97" s="33">
        <v>0</v>
      </c>
      <c r="H97" s="33">
        <v>0</v>
      </c>
      <c r="I97" s="33">
        <v>0</v>
      </c>
      <c r="J97" s="33">
        <v>0</v>
      </c>
      <c r="K97" s="17">
        <f t="shared" si="150"/>
        <v>0</v>
      </c>
      <c r="L97" s="33">
        <v>750</v>
      </c>
      <c r="M97" s="17">
        <f t="shared" si="151"/>
        <v>1755000</v>
      </c>
      <c r="N97" s="17">
        <f t="shared" si="152"/>
        <v>0</v>
      </c>
    </row>
    <row r="98" spans="1:14">
      <c r="A98" s="14">
        <v>90</v>
      </c>
      <c r="B98" s="34">
        <v>91</v>
      </c>
      <c r="C98" s="30" t="s">
        <v>89</v>
      </c>
      <c r="D98" s="31">
        <v>1250</v>
      </c>
      <c r="E98" s="32">
        <v>42994</v>
      </c>
      <c r="F98" s="33">
        <v>0</v>
      </c>
      <c r="G98" s="33">
        <v>0</v>
      </c>
      <c r="H98" s="33">
        <v>0</v>
      </c>
      <c r="I98" s="33">
        <v>0</v>
      </c>
      <c r="J98" s="33">
        <v>0</v>
      </c>
      <c r="K98" s="17">
        <f t="shared" si="150"/>
        <v>0</v>
      </c>
      <c r="L98" s="33">
        <v>775</v>
      </c>
      <c r="M98" s="17">
        <f t="shared" si="151"/>
        <v>968750</v>
      </c>
      <c r="N98" s="17">
        <f t="shared" si="152"/>
        <v>0</v>
      </c>
    </row>
    <row r="99" spans="1:14">
      <c r="A99" s="14">
        <v>91</v>
      </c>
      <c r="B99" s="34">
        <v>92</v>
      </c>
      <c r="C99" s="30" t="s">
        <v>86</v>
      </c>
      <c r="D99" s="31">
        <v>2340</v>
      </c>
      <c r="E99" s="32">
        <v>42994</v>
      </c>
      <c r="F99" s="33">
        <v>0</v>
      </c>
      <c r="G99" s="33">
        <v>0</v>
      </c>
      <c r="H99" s="33">
        <v>0</v>
      </c>
      <c r="I99" s="33">
        <v>0</v>
      </c>
      <c r="J99" s="33">
        <v>0</v>
      </c>
      <c r="K99" s="17">
        <f t="shared" si="150"/>
        <v>0</v>
      </c>
      <c r="L99" s="33">
        <v>750</v>
      </c>
      <c r="M99" s="17">
        <f t="shared" si="151"/>
        <v>1755000</v>
      </c>
      <c r="N99" s="17">
        <f t="shared" si="152"/>
        <v>0</v>
      </c>
    </row>
    <row r="100" spans="1:14">
      <c r="A100" s="14">
        <v>92</v>
      </c>
      <c r="B100" s="36" t="s">
        <v>116</v>
      </c>
      <c r="C100" s="37">
        <v>0</v>
      </c>
      <c r="D100" s="38">
        <v>0</v>
      </c>
      <c r="E100" s="39"/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17">
        <f t="shared" si="150"/>
        <v>0</v>
      </c>
      <c r="L100" s="33">
        <v>0</v>
      </c>
      <c r="M100" s="17">
        <f t="shared" si="151"/>
        <v>0</v>
      </c>
      <c r="N100" s="17">
        <f t="shared" si="152"/>
        <v>0</v>
      </c>
    </row>
    <row r="101" spans="1:14">
      <c r="A101" s="14">
        <v>93</v>
      </c>
      <c r="B101" s="36" t="s">
        <v>116</v>
      </c>
      <c r="C101" s="37">
        <v>0</v>
      </c>
      <c r="D101" s="38">
        <v>0</v>
      </c>
      <c r="E101" s="39"/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17">
        <f t="shared" si="150"/>
        <v>0</v>
      </c>
      <c r="L101" s="33">
        <v>0</v>
      </c>
      <c r="M101" s="17">
        <f t="shared" si="151"/>
        <v>0</v>
      </c>
      <c r="N101" s="17">
        <f t="shared" si="152"/>
        <v>0</v>
      </c>
    </row>
    <row r="102" spans="1:14">
      <c r="A102" s="14">
        <v>94</v>
      </c>
      <c r="B102" s="36" t="s">
        <v>116</v>
      </c>
      <c r="C102" s="37">
        <v>0</v>
      </c>
      <c r="D102" s="38">
        <v>0</v>
      </c>
      <c r="E102" s="39"/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17">
        <f t="shared" si="150"/>
        <v>0</v>
      </c>
      <c r="L102" s="33">
        <v>0</v>
      </c>
      <c r="M102" s="17">
        <f t="shared" si="151"/>
        <v>0</v>
      </c>
      <c r="N102" s="17">
        <f t="shared" si="152"/>
        <v>0</v>
      </c>
    </row>
    <row r="103" spans="1:14">
      <c r="A103" s="14">
        <v>95</v>
      </c>
      <c r="B103" s="36" t="s">
        <v>116</v>
      </c>
      <c r="C103" s="37">
        <v>0</v>
      </c>
      <c r="D103" s="38">
        <v>0</v>
      </c>
      <c r="E103" s="39"/>
      <c r="F103" s="33">
        <v>0</v>
      </c>
      <c r="G103" s="33">
        <v>0</v>
      </c>
      <c r="H103" s="33">
        <v>0</v>
      </c>
      <c r="I103" s="33">
        <v>0</v>
      </c>
      <c r="J103" s="33">
        <v>0</v>
      </c>
      <c r="K103" s="17">
        <f t="shared" si="150"/>
        <v>0</v>
      </c>
      <c r="L103" s="33">
        <v>0</v>
      </c>
      <c r="M103" s="17">
        <f t="shared" si="151"/>
        <v>0</v>
      </c>
      <c r="N103" s="17">
        <f t="shared" si="152"/>
        <v>0</v>
      </c>
    </row>
    <row r="104" spans="1:14">
      <c r="A104" s="14">
        <v>96</v>
      </c>
      <c r="B104" s="36" t="s">
        <v>116</v>
      </c>
      <c r="C104" s="37">
        <v>0</v>
      </c>
      <c r="D104" s="38">
        <v>0</v>
      </c>
      <c r="E104" s="39"/>
      <c r="F104" s="33">
        <v>0</v>
      </c>
      <c r="G104" s="33">
        <v>0</v>
      </c>
      <c r="H104" s="33">
        <v>0</v>
      </c>
      <c r="I104" s="33">
        <v>0</v>
      </c>
      <c r="J104" s="33">
        <v>0</v>
      </c>
      <c r="K104" s="17">
        <f t="shared" si="150"/>
        <v>0</v>
      </c>
      <c r="L104" s="33">
        <v>0</v>
      </c>
      <c r="M104" s="17">
        <f t="shared" si="151"/>
        <v>0</v>
      </c>
      <c r="N104" s="17">
        <f t="shared" si="152"/>
        <v>0</v>
      </c>
    </row>
    <row r="105" spans="1:14">
      <c r="A105" s="14">
        <v>97</v>
      </c>
      <c r="B105" s="36" t="s">
        <v>116</v>
      </c>
      <c r="C105" s="37">
        <v>0</v>
      </c>
      <c r="D105" s="38">
        <v>0</v>
      </c>
      <c r="E105" s="39"/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17">
        <f t="shared" ref="K105:K106" si="153">(F$7*F105+G$7*G105+H$7*H105+I$7*I105+J$7*J105)/100</f>
        <v>0</v>
      </c>
      <c r="L105" s="33">
        <v>0</v>
      </c>
      <c r="M105" s="17">
        <f t="shared" ref="M105:M106" si="154">D105*L105</f>
        <v>0</v>
      </c>
      <c r="N105" s="17">
        <f t="shared" ref="N105:N106" si="155">K105*M105/100</f>
        <v>0</v>
      </c>
    </row>
    <row r="106" spans="1:14">
      <c r="A106" s="14">
        <v>98</v>
      </c>
      <c r="B106" s="36" t="s">
        <v>116</v>
      </c>
      <c r="C106" s="37">
        <v>0</v>
      </c>
      <c r="D106" s="38">
        <v>0</v>
      </c>
      <c r="E106" s="39"/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17">
        <f t="shared" si="153"/>
        <v>0</v>
      </c>
      <c r="L106" s="33">
        <v>0</v>
      </c>
      <c r="M106" s="17">
        <f t="shared" si="154"/>
        <v>0</v>
      </c>
      <c r="N106" s="17">
        <f t="shared" si="155"/>
        <v>0</v>
      </c>
    </row>
    <row r="107" spans="1:14">
      <c r="A107" s="14">
        <v>99</v>
      </c>
      <c r="B107" s="36" t="s">
        <v>116</v>
      </c>
      <c r="C107" s="37">
        <v>0</v>
      </c>
      <c r="D107" s="38">
        <v>0</v>
      </c>
      <c r="E107" s="39"/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17">
        <f t="shared" ref="K107" si="156">(F$7*F107+G$7*G107+H$7*H107+I$7*I107+J$7*J107)/100</f>
        <v>0</v>
      </c>
      <c r="L107" s="33">
        <v>0</v>
      </c>
      <c r="M107" s="17">
        <f t="shared" ref="M107" si="157">D107*L107</f>
        <v>0</v>
      </c>
      <c r="N107" s="17">
        <f t="shared" ref="N107" si="158">K107*M107/100</f>
        <v>0</v>
      </c>
    </row>
    <row r="108" spans="1:14">
      <c r="A108" s="14">
        <v>100</v>
      </c>
      <c r="B108" s="36" t="s">
        <v>116</v>
      </c>
      <c r="C108" s="37">
        <v>0</v>
      </c>
      <c r="D108" s="38">
        <v>0</v>
      </c>
      <c r="E108" s="39"/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17">
        <f t="shared" ref="K108" si="159">(F$7*F108+G$7*G108+H$7*H108+I$7*I108+J$7*J108)/100</f>
        <v>0</v>
      </c>
      <c r="L108" s="33">
        <v>0</v>
      </c>
      <c r="M108" s="17">
        <f t="shared" ref="M108" si="160">D108*L108</f>
        <v>0</v>
      </c>
      <c r="N108" s="17">
        <f t="shared" ref="N108" si="161">K108*M108/100</f>
        <v>0</v>
      </c>
    </row>
    <row r="109" spans="1:14">
      <c r="A109" s="14">
        <v>101</v>
      </c>
      <c r="B109" s="36" t="s">
        <v>116</v>
      </c>
      <c r="C109" s="37">
        <v>0</v>
      </c>
      <c r="D109" s="38">
        <v>0</v>
      </c>
      <c r="E109" s="39"/>
      <c r="F109" s="33">
        <v>0</v>
      </c>
      <c r="G109" s="33">
        <v>0</v>
      </c>
      <c r="H109" s="33">
        <v>0</v>
      </c>
      <c r="I109" s="33">
        <v>0</v>
      </c>
      <c r="J109" s="33">
        <v>0</v>
      </c>
      <c r="K109" s="17">
        <f t="shared" ref="K109" si="162">(F$7*F109+G$7*G109+H$7*H109+I$7*I109+J$7*J109)/100</f>
        <v>0</v>
      </c>
      <c r="L109" s="33">
        <v>0</v>
      </c>
      <c r="M109" s="17">
        <f t="shared" ref="M109" si="163">D109*L109</f>
        <v>0</v>
      </c>
      <c r="N109" s="17">
        <f t="shared" ref="N109" si="164">K109*M109/100</f>
        <v>0</v>
      </c>
    </row>
    <row r="110" spans="1:14">
      <c r="A110" s="14">
        <v>102</v>
      </c>
      <c r="B110" s="36" t="s">
        <v>116</v>
      </c>
      <c r="C110" s="37">
        <v>0</v>
      </c>
      <c r="D110" s="38">
        <v>0</v>
      </c>
      <c r="E110" s="39"/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17">
        <f t="shared" ref="K110" si="165">(F$7*F110+G$7*G110+H$7*H110+I$7*I110+J$7*J110)/100</f>
        <v>0</v>
      </c>
      <c r="L110" s="33">
        <v>0</v>
      </c>
      <c r="M110" s="17">
        <f t="shared" ref="M110" si="166">D110*L110</f>
        <v>0</v>
      </c>
      <c r="N110" s="17">
        <f t="shared" ref="N110" si="167">K110*M110/100</f>
        <v>0</v>
      </c>
    </row>
    <row r="111" spans="1:14">
      <c r="A111" s="14">
        <v>103</v>
      </c>
      <c r="B111" s="36" t="s">
        <v>116</v>
      </c>
      <c r="C111" s="37">
        <v>0</v>
      </c>
      <c r="D111" s="38">
        <v>0</v>
      </c>
      <c r="E111" s="39"/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17">
        <f t="shared" ref="K111" si="168">(F$7*F111+G$7*G111+H$7*H111+I$7*I111+J$7*J111)/100</f>
        <v>0</v>
      </c>
      <c r="L111" s="33">
        <v>0</v>
      </c>
      <c r="M111" s="17">
        <f t="shared" ref="M111" si="169">D111*L111</f>
        <v>0</v>
      </c>
      <c r="N111" s="17">
        <f t="shared" ref="N111" si="170">K111*M111/100</f>
        <v>0</v>
      </c>
    </row>
    <row r="112" spans="1:14">
      <c r="A112" s="14">
        <v>104</v>
      </c>
      <c r="B112" s="36" t="s">
        <v>116</v>
      </c>
      <c r="C112" s="37">
        <v>0</v>
      </c>
      <c r="D112" s="38">
        <v>0</v>
      </c>
      <c r="E112" s="39"/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17">
        <f t="shared" ref="K112" si="171">(F$7*F112+G$7*G112+H$7*H112+I$7*I112+J$7*J112)/100</f>
        <v>0</v>
      </c>
      <c r="L112" s="33">
        <v>0</v>
      </c>
      <c r="M112" s="17">
        <f t="shared" ref="M112" si="172">D112*L112</f>
        <v>0</v>
      </c>
      <c r="N112" s="17">
        <f t="shared" ref="N112" si="173">K112*M112/100</f>
        <v>0</v>
      </c>
    </row>
    <row r="113" spans="1:14">
      <c r="A113" s="14">
        <v>105</v>
      </c>
      <c r="B113" s="36" t="s">
        <v>116</v>
      </c>
      <c r="C113" s="37">
        <v>0</v>
      </c>
      <c r="D113" s="38">
        <v>0</v>
      </c>
      <c r="E113" s="39"/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17">
        <f t="shared" ref="K113:K118" si="174">(F$7*F113+G$7*G113+H$7*H113+I$7*I113+J$7*J113)/100</f>
        <v>0</v>
      </c>
      <c r="L113" s="33">
        <v>0</v>
      </c>
      <c r="M113" s="17">
        <f t="shared" ref="M113:M118" si="175">D113*L113</f>
        <v>0</v>
      </c>
      <c r="N113" s="17">
        <f t="shared" ref="N113:N118" si="176">K113*M113/100</f>
        <v>0</v>
      </c>
    </row>
    <row r="114" spans="1:14">
      <c r="A114" s="14">
        <v>106</v>
      </c>
      <c r="B114" s="36" t="s">
        <v>116</v>
      </c>
      <c r="C114" s="37">
        <v>0</v>
      </c>
      <c r="D114" s="38">
        <v>0</v>
      </c>
      <c r="E114" s="39"/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17">
        <f t="shared" si="174"/>
        <v>0</v>
      </c>
      <c r="L114" s="33">
        <v>0</v>
      </c>
      <c r="M114" s="17">
        <f t="shared" si="175"/>
        <v>0</v>
      </c>
      <c r="N114" s="17">
        <f t="shared" si="176"/>
        <v>0</v>
      </c>
    </row>
    <row r="115" spans="1:14">
      <c r="A115" s="14">
        <v>107</v>
      </c>
      <c r="B115" s="36" t="s">
        <v>116</v>
      </c>
      <c r="C115" s="37">
        <v>0</v>
      </c>
      <c r="D115" s="38">
        <v>0</v>
      </c>
      <c r="E115" s="39"/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17">
        <f t="shared" si="174"/>
        <v>0</v>
      </c>
      <c r="L115" s="33">
        <v>0</v>
      </c>
      <c r="M115" s="17">
        <f t="shared" si="175"/>
        <v>0</v>
      </c>
      <c r="N115" s="17">
        <f t="shared" si="176"/>
        <v>0</v>
      </c>
    </row>
    <row r="116" spans="1:14">
      <c r="A116" s="14">
        <v>108</v>
      </c>
      <c r="B116" s="36" t="s">
        <v>116</v>
      </c>
      <c r="C116" s="37">
        <v>0</v>
      </c>
      <c r="D116" s="38">
        <v>0</v>
      </c>
      <c r="E116" s="39"/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17">
        <f t="shared" si="174"/>
        <v>0</v>
      </c>
      <c r="L116" s="33">
        <v>0</v>
      </c>
      <c r="M116" s="17">
        <f t="shared" si="175"/>
        <v>0</v>
      </c>
      <c r="N116" s="17">
        <f t="shared" si="176"/>
        <v>0</v>
      </c>
    </row>
    <row r="117" spans="1:14">
      <c r="A117" s="14">
        <v>109</v>
      </c>
      <c r="B117" s="36" t="s">
        <v>116</v>
      </c>
      <c r="C117" s="37">
        <v>0</v>
      </c>
      <c r="D117" s="38">
        <v>0</v>
      </c>
      <c r="E117" s="39"/>
      <c r="F117" s="33">
        <v>0</v>
      </c>
      <c r="G117" s="33">
        <v>0</v>
      </c>
      <c r="H117" s="33">
        <v>0</v>
      </c>
      <c r="I117" s="33">
        <v>0</v>
      </c>
      <c r="J117" s="33">
        <v>0</v>
      </c>
      <c r="K117" s="17">
        <f t="shared" si="174"/>
        <v>0</v>
      </c>
      <c r="L117" s="33">
        <v>0</v>
      </c>
      <c r="M117" s="17">
        <f t="shared" si="175"/>
        <v>0</v>
      </c>
      <c r="N117" s="17">
        <f t="shared" si="176"/>
        <v>0</v>
      </c>
    </row>
    <row r="118" spans="1:14">
      <c r="A118" s="14">
        <v>110</v>
      </c>
      <c r="B118" s="36" t="s">
        <v>116</v>
      </c>
      <c r="C118" s="37">
        <v>0</v>
      </c>
      <c r="D118" s="38">
        <v>0</v>
      </c>
      <c r="E118" s="39"/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17">
        <f t="shared" si="174"/>
        <v>0</v>
      </c>
      <c r="L118" s="33">
        <v>0</v>
      </c>
      <c r="M118" s="17">
        <f t="shared" si="175"/>
        <v>0</v>
      </c>
      <c r="N118" s="17">
        <f t="shared" si="176"/>
        <v>0</v>
      </c>
    </row>
    <row r="119" spans="1:14">
      <c r="A119" s="20"/>
      <c r="B119" s="21"/>
      <c r="C119" s="40" t="s">
        <v>27</v>
      </c>
      <c r="D119" s="22">
        <f>SUM(D9:D118)</f>
        <v>162800</v>
      </c>
      <c r="E119" s="22"/>
      <c r="F119" s="22">
        <f>AVERAGE(F9:F118)</f>
        <v>0</v>
      </c>
      <c r="G119" s="22">
        <f t="shared" ref="G119:L119" si="177">AVERAGE(G9:G118)</f>
        <v>0</v>
      </c>
      <c r="H119" s="22">
        <f t="shared" si="177"/>
        <v>0</v>
      </c>
      <c r="I119" s="22">
        <f t="shared" si="177"/>
        <v>0</v>
      </c>
      <c r="J119" s="22">
        <f t="shared" si="177"/>
        <v>0</v>
      </c>
      <c r="K119" s="22">
        <f t="shared" si="177"/>
        <v>0</v>
      </c>
      <c r="L119" s="22">
        <f t="shared" si="177"/>
        <v>626.81818181818187</v>
      </c>
      <c r="M119" s="22">
        <f>SUM(M9:M118)</f>
        <v>122511750</v>
      </c>
      <c r="N119" s="22">
        <f>SUM(N9:N118)</f>
        <v>0</v>
      </c>
    </row>
  </sheetData>
  <sheetProtection selectLockedCells="1"/>
  <dataValidations count="1">
    <dataValidation type="whole" allowBlank="1" showInputMessage="1" showErrorMessage="1" sqref="F9:J118" xr:uid="{00000000-0002-0000-0400-000000000000}">
      <formula1>0</formula1>
      <formula2>100</formula2>
    </dataValidation>
  </dataValidations>
  <printOptions gridLines="1"/>
  <pageMargins left="0.55000000000000004" right="0.235416666666667" top="0.50902777777777797" bottom="0.51875000000000004" header="0.21875" footer="0.31388888888888899"/>
  <pageSetup paperSize="9" scale="95" orientation="landscape" horizontalDpi="360" verticalDpi="360" r:id="rId1"/>
  <headerFooter alignWithMargins="0">
    <oddHeader>&amp;C&amp;F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19"/>
  <sheetViews>
    <sheetView tabSelected="1" workbookViewId="0">
      <selection activeCell="O119" sqref="O119"/>
    </sheetView>
  </sheetViews>
  <sheetFormatPr defaultColWidth="8" defaultRowHeight="12.75"/>
  <cols>
    <col min="1" max="1" width="6.42578125" style="14" customWidth="1"/>
    <col min="2" max="2" width="7.42578125" style="15" customWidth="1"/>
    <col min="3" max="3" width="8.5703125" style="15" customWidth="1"/>
    <col min="4" max="4" width="8.140625" style="15" customWidth="1"/>
    <col min="5" max="5" width="11.140625" style="16" customWidth="1"/>
    <col min="6" max="8" width="11" style="15" customWidth="1"/>
    <col min="9" max="9" width="10.42578125" style="15" customWidth="1"/>
    <col min="10" max="10" width="8.85546875" style="15" customWidth="1"/>
    <col min="11" max="12" width="11" style="15" customWidth="1"/>
    <col min="13" max="13" width="8" style="15" customWidth="1"/>
    <col min="14" max="14" width="12.85546875" style="15" customWidth="1"/>
    <col min="15" max="15" width="12.5703125" style="17" customWidth="1"/>
    <col min="16" max="16" width="11.42578125" style="17" customWidth="1"/>
    <col min="17" max="17" width="10.85546875" style="17" customWidth="1"/>
    <col min="18" max="16384" width="8" style="15"/>
  </cols>
  <sheetData>
    <row r="1" spans="1:17">
      <c r="A1" s="14" t="s">
        <v>117</v>
      </c>
      <c r="E1" s="15"/>
      <c r="O1" s="15"/>
      <c r="P1" s="15">
        <v>0</v>
      </c>
      <c r="Q1" s="15"/>
    </row>
    <row r="2" spans="1:17">
      <c r="A2" s="14" t="s">
        <v>2</v>
      </c>
      <c r="E2" s="18" t="s">
        <v>36</v>
      </c>
    </row>
    <row r="3" spans="1:17">
      <c r="A3" s="14" t="s">
        <v>4</v>
      </c>
      <c r="E3" s="18" t="s">
        <v>5</v>
      </c>
    </row>
    <row r="4" spans="1:17">
      <c r="A4" s="14" t="s">
        <v>6</v>
      </c>
      <c r="E4" s="18" t="s">
        <v>7</v>
      </c>
    </row>
    <row r="5" spans="1:17">
      <c r="A5" s="14" t="s">
        <v>8</v>
      </c>
      <c r="C5" s="16"/>
      <c r="D5" s="16"/>
      <c r="E5" s="19">
        <v>44741</v>
      </c>
    </row>
    <row r="6" spans="1:17">
      <c r="A6" s="14" t="s">
        <v>105</v>
      </c>
      <c r="B6" s="15" t="s">
        <v>118</v>
      </c>
    </row>
    <row r="7" spans="1:17" s="12" customFormat="1">
      <c r="A7" s="20"/>
      <c r="B7" s="21"/>
      <c r="C7" s="21" t="s">
        <v>50</v>
      </c>
      <c r="D7" s="22"/>
      <c r="E7" s="23"/>
      <c r="F7" s="22">
        <v>20</v>
      </c>
      <c r="G7" s="22">
        <v>25</v>
      </c>
      <c r="H7" s="22">
        <v>25</v>
      </c>
      <c r="I7" s="22">
        <v>20</v>
      </c>
      <c r="J7" s="22">
        <v>10</v>
      </c>
      <c r="K7" s="22">
        <f>SUM(F7:J7)</f>
        <v>100</v>
      </c>
      <c r="L7" s="22"/>
      <c r="M7" s="22"/>
      <c r="N7" s="22">
        <f>'Anx - E1 -Estimate of work done'!M6</f>
        <v>0</v>
      </c>
      <c r="O7" s="22"/>
      <c r="P7" s="22"/>
      <c r="Q7" s="22"/>
    </row>
    <row r="8" spans="1:17" s="13" customFormat="1" ht="51">
      <c r="A8" s="24" t="s">
        <v>72</v>
      </c>
      <c r="B8" s="25" t="s">
        <v>119</v>
      </c>
      <c r="C8" s="26" t="s">
        <v>74</v>
      </c>
      <c r="D8" s="27" t="s">
        <v>75</v>
      </c>
      <c r="E8" s="28" t="s">
        <v>76</v>
      </c>
      <c r="F8" s="27" t="s">
        <v>107</v>
      </c>
      <c r="G8" s="27" t="s">
        <v>108</v>
      </c>
      <c r="H8" s="27" t="s">
        <v>109</v>
      </c>
      <c r="I8" s="27" t="s">
        <v>110</v>
      </c>
      <c r="J8" s="27" t="s">
        <v>111</v>
      </c>
      <c r="K8" s="27" t="s">
        <v>112</v>
      </c>
      <c r="L8" s="27" t="s">
        <v>113</v>
      </c>
      <c r="M8" s="27" t="s">
        <v>120</v>
      </c>
      <c r="N8" s="27" t="s">
        <v>114</v>
      </c>
      <c r="O8" s="27" t="s">
        <v>115</v>
      </c>
      <c r="P8" s="27" t="s">
        <v>121</v>
      </c>
      <c r="Q8" s="27" t="s">
        <v>122</v>
      </c>
    </row>
    <row r="9" spans="1:17">
      <c r="A9" s="14">
        <v>1</v>
      </c>
      <c r="B9" s="29">
        <v>1</v>
      </c>
      <c r="C9" s="30" t="s">
        <v>86</v>
      </c>
      <c r="D9" s="31">
        <v>2340</v>
      </c>
      <c r="E9" s="32">
        <v>43686</v>
      </c>
      <c r="F9" s="33">
        <v>1</v>
      </c>
      <c r="G9" s="33">
        <v>1</v>
      </c>
      <c r="H9" s="33">
        <v>1</v>
      </c>
      <c r="I9" s="33">
        <v>1</v>
      </c>
      <c r="J9" s="33">
        <v>1</v>
      </c>
      <c r="K9" s="17">
        <f>(F$7*F9+G$7*G9+H$7*H9+I$7*I9+J$7*J9)</f>
        <v>100</v>
      </c>
      <c r="L9" s="33">
        <v>750</v>
      </c>
      <c r="M9" s="33">
        <v>18</v>
      </c>
      <c r="N9" s="17">
        <f>D9*L9*(1+M9/100)</f>
        <v>2070900</v>
      </c>
      <c r="O9" s="17">
        <f>K9*N9/100</f>
        <v>2070900</v>
      </c>
      <c r="P9" s="33">
        <v>100000</v>
      </c>
      <c r="Q9" s="17">
        <f>P9*K9/100</f>
        <v>100000</v>
      </c>
    </row>
    <row r="10" spans="1:17">
      <c r="A10" s="14">
        <v>2</v>
      </c>
      <c r="B10" s="29">
        <v>2</v>
      </c>
      <c r="C10" s="30" t="s">
        <v>88</v>
      </c>
      <c r="D10" s="31">
        <v>2340</v>
      </c>
      <c r="E10" s="32">
        <v>43023</v>
      </c>
      <c r="F10" s="33">
        <v>1</v>
      </c>
      <c r="G10" s="33">
        <v>1</v>
      </c>
      <c r="H10" s="33">
        <v>1</v>
      </c>
      <c r="I10" s="33">
        <v>1</v>
      </c>
      <c r="J10" s="33">
        <v>1</v>
      </c>
      <c r="K10" s="17">
        <f t="shared" ref="K10" si="0">(F$7*F10+G$7*G10+H$7*H10+I$7*I10+J$7*J10)</f>
        <v>100</v>
      </c>
      <c r="L10" s="33">
        <v>700</v>
      </c>
      <c r="M10" s="33">
        <v>18</v>
      </c>
      <c r="N10" s="17">
        <f t="shared" ref="N10" si="1">D10*L10*(1+M10/100)</f>
        <v>1932840</v>
      </c>
      <c r="O10" s="17">
        <f t="shared" ref="O10" si="2">K10*N10/100</f>
        <v>1932840</v>
      </c>
      <c r="P10" s="33">
        <v>100000</v>
      </c>
      <c r="Q10" s="17">
        <f t="shared" ref="Q10" si="3">P10*K10/100</f>
        <v>100000</v>
      </c>
    </row>
    <row r="11" spans="1:17">
      <c r="A11" s="14">
        <v>3</v>
      </c>
      <c r="B11" s="34">
        <v>3</v>
      </c>
      <c r="C11" s="30" t="s">
        <v>89</v>
      </c>
      <c r="D11" s="31">
        <v>1250</v>
      </c>
      <c r="E11" s="32">
        <v>43023</v>
      </c>
      <c r="F11" s="33">
        <v>1</v>
      </c>
      <c r="G11" s="33">
        <v>1</v>
      </c>
      <c r="H11" s="33">
        <v>1</v>
      </c>
      <c r="I11" s="33">
        <v>1</v>
      </c>
      <c r="J11" s="33">
        <v>1</v>
      </c>
      <c r="K11" s="17">
        <f t="shared" ref="K11" si="4">(F$7*F11+G$7*G11+H$7*H11+I$7*I11+J$7*J11)</f>
        <v>100</v>
      </c>
      <c r="L11" s="33">
        <v>775</v>
      </c>
      <c r="M11" s="33">
        <v>18</v>
      </c>
      <c r="N11" s="17">
        <f t="shared" ref="N11" si="5">D11*L11*(1+M11/100)</f>
        <v>1143125</v>
      </c>
      <c r="O11" s="17">
        <f t="shared" ref="O11" si="6">K11*N11/100</f>
        <v>1143125</v>
      </c>
      <c r="P11" s="33">
        <v>100000</v>
      </c>
      <c r="Q11" s="17">
        <f t="shared" ref="Q11" si="7">P11*K11/100</f>
        <v>100000</v>
      </c>
    </row>
    <row r="12" spans="1:17">
      <c r="A12" s="14">
        <v>4</v>
      </c>
      <c r="B12" s="34">
        <v>4</v>
      </c>
      <c r="C12" s="30" t="s">
        <v>89</v>
      </c>
      <c r="D12" s="31">
        <v>1250</v>
      </c>
      <c r="E12" s="32">
        <v>43023</v>
      </c>
      <c r="F12" s="33">
        <v>1</v>
      </c>
      <c r="G12" s="33">
        <v>1</v>
      </c>
      <c r="H12" s="33">
        <v>1</v>
      </c>
      <c r="I12" s="33">
        <v>1</v>
      </c>
      <c r="J12" s="33">
        <v>0</v>
      </c>
      <c r="K12" s="17">
        <f t="shared" ref="K12" si="8">(F$7*F12+G$7*G12+H$7*H12+I$7*I12+J$7*J12)</f>
        <v>90</v>
      </c>
      <c r="L12" s="33">
        <v>775</v>
      </c>
      <c r="M12" s="33">
        <v>18</v>
      </c>
      <c r="N12" s="17">
        <f t="shared" ref="N12" si="9">D12*L12*(1+M12/100)</f>
        <v>1143125</v>
      </c>
      <c r="O12" s="17">
        <f t="shared" ref="O12" si="10">K12*N12/100</f>
        <v>1028812.5</v>
      </c>
      <c r="P12" s="33">
        <v>100000</v>
      </c>
      <c r="Q12" s="17">
        <f t="shared" ref="Q12" si="11">P12*K12/100</f>
        <v>90000</v>
      </c>
    </row>
    <row r="13" spans="1:17">
      <c r="A13" s="14">
        <v>5</v>
      </c>
      <c r="B13" s="34">
        <v>5</v>
      </c>
      <c r="C13" s="30" t="s">
        <v>89</v>
      </c>
      <c r="D13" s="31">
        <v>1250</v>
      </c>
      <c r="E13" s="32">
        <v>43057</v>
      </c>
      <c r="F13" s="33">
        <v>1</v>
      </c>
      <c r="G13" s="33">
        <v>1</v>
      </c>
      <c r="H13" s="33">
        <v>1</v>
      </c>
      <c r="I13" s="33">
        <v>1</v>
      </c>
      <c r="J13" s="33">
        <v>0</v>
      </c>
      <c r="K13" s="17">
        <f t="shared" ref="K13" si="12">(F$7*F13+G$7*G13+H$7*H13+I$7*I13+J$7*J13)</f>
        <v>90</v>
      </c>
      <c r="L13" s="33">
        <v>775</v>
      </c>
      <c r="M13" s="33">
        <v>18</v>
      </c>
      <c r="N13" s="17">
        <f t="shared" ref="N13" si="13">D13*L13*(1+M13/100)</f>
        <v>1143125</v>
      </c>
      <c r="O13" s="17">
        <f t="shared" ref="O13" si="14">K13*N13/100</f>
        <v>1028812.5</v>
      </c>
      <c r="P13" s="33">
        <v>100000</v>
      </c>
      <c r="Q13" s="17">
        <f t="shared" ref="Q13" si="15">P13*K13/100</f>
        <v>90000</v>
      </c>
    </row>
    <row r="14" spans="1:17">
      <c r="A14" s="14">
        <v>6</v>
      </c>
      <c r="B14" s="34">
        <v>6</v>
      </c>
      <c r="C14" s="30" t="s">
        <v>86</v>
      </c>
      <c r="D14" s="31">
        <v>2340</v>
      </c>
      <c r="E14" s="32">
        <v>43187</v>
      </c>
      <c r="F14" s="33">
        <v>1</v>
      </c>
      <c r="G14" s="33">
        <v>1</v>
      </c>
      <c r="H14" s="33">
        <v>1</v>
      </c>
      <c r="I14" s="33">
        <v>1</v>
      </c>
      <c r="J14" s="33">
        <v>1</v>
      </c>
      <c r="K14" s="17">
        <f t="shared" ref="K14" si="16">(F$7*F14+G$7*G14+H$7*H14+I$7*I14+J$7*J14)</f>
        <v>100</v>
      </c>
      <c r="L14" s="33">
        <v>750</v>
      </c>
      <c r="M14" s="33">
        <v>18</v>
      </c>
      <c r="N14" s="17">
        <f t="shared" ref="N14" si="17">D14*L14*(1+M14/100)</f>
        <v>2070900</v>
      </c>
      <c r="O14" s="17">
        <f t="shared" ref="O14" si="18">K14*N14/100</f>
        <v>2070900</v>
      </c>
      <c r="P14" s="33">
        <v>100000</v>
      </c>
      <c r="Q14" s="17">
        <f t="shared" ref="Q14" si="19">P14*K14/100</f>
        <v>100000</v>
      </c>
    </row>
    <row r="15" spans="1:17">
      <c r="A15" s="14">
        <v>7</v>
      </c>
      <c r="B15" s="34">
        <v>7</v>
      </c>
      <c r="C15" s="30" t="s">
        <v>86</v>
      </c>
      <c r="D15" s="31">
        <v>2340</v>
      </c>
      <c r="E15" s="32">
        <v>43187</v>
      </c>
      <c r="F15" s="33">
        <v>1</v>
      </c>
      <c r="G15" s="33">
        <v>1</v>
      </c>
      <c r="H15" s="33">
        <v>1</v>
      </c>
      <c r="I15" s="33">
        <v>1</v>
      </c>
      <c r="J15" s="33">
        <v>1</v>
      </c>
      <c r="K15" s="17">
        <f t="shared" ref="K15" si="20">(F$7*F15+G$7*G15+H$7*H15+I$7*I15+J$7*J15)</f>
        <v>100</v>
      </c>
      <c r="L15" s="33">
        <v>750</v>
      </c>
      <c r="M15" s="33">
        <v>18</v>
      </c>
      <c r="N15" s="17">
        <f t="shared" ref="N15" si="21">D15*L15*(1+M15/100)</f>
        <v>2070900</v>
      </c>
      <c r="O15" s="17">
        <f t="shared" ref="O15" si="22">K15*N15/100</f>
        <v>2070900</v>
      </c>
      <c r="P15" s="33">
        <v>100000</v>
      </c>
      <c r="Q15" s="17">
        <f t="shared" ref="Q15" si="23">P15*K15/100</f>
        <v>100000</v>
      </c>
    </row>
    <row r="16" spans="1:17">
      <c r="A16" s="14">
        <v>8</v>
      </c>
      <c r="B16" s="34">
        <v>9</v>
      </c>
      <c r="C16" s="30" t="s">
        <v>89</v>
      </c>
      <c r="D16" s="31">
        <v>1250</v>
      </c>
      <c r="E16" s="32">
        <v>43057</v>
      </c>
      <c r="F16" s="33">
        <v>1</v>
      </c>
      <c r="G16" s="33">
        <v>1</v>
      </c>
      <c r="H16" s="33">
        <v>1</v>
      </c>
      <c r="I16" s="33">
        <v>1</v>
      </c>
      <c r="J16" s="33">
        <v>1</v>
      </c>
      <c r="K16" s="17">
        <f t="shared" ref="K16" si="24">(F$7*F16+G$7*G16+H$7*H16+I$7*I16+J$7*J16)</f>
        <v>100</v>
      </c>
      <c r="L16" s="33">
        <v>775</v>
      </c>
      <c r="M16" s="33">
        <v>18</v>
      </c>
      <c r="N16" s="17">
        <f t="shared" ref="N16" si="25">D16*L16*(1+M16/100)</f>
        <v>1143125</v>
      </c>
      <c r="O16" s="17">
        <f t="shared" ref="O16" si="26">K16*N16/100</f>
        <v>1143125</v>
      </c>
      <c r="P16" s="33">
        <v>100000</v>
      </c>
      <c r="Q16" s="17">
        <f t="shared" ref="Q16" si="27">P16*K16/100</f>
        <v>100000</v>
      </c>
    </row>
    <row r="17" spans="1:17">
      <c r="A17" s="14">
        <v>9</v>
      </c>
      <c r="B17" s="34">
        <v>10</v>
      </c>
      <c r="C17" s="30" t="s">
        <v>89</v>
      </c>
      <c r="D17" s="31">
        <v>1250</v>
      </c>
      <c r="E17" s="32">
        <v>43359</v>
      </c>
      <c r="F17" s="33">
        <v>1</v>
      </c>
      <c r="G17" s="33">
        <v>1</v>
      </c>
      <c r="H17" s="33">
        <v>1</v>
      </c>
      <c r="I17" s="33">
        <v>1</v>
      </c>
      <c r="J17" s="33">
        <v>0</v>
      </c>
      <c r="K17" s="17">
        <f t="shared" ref="K17" si="28">(F$7*F17+G$7*G17+H$7*H17+I$7*I17+J$7*J17)</f>
        <v>90</v>
      </c>
      <c r="L17" s="33">
        <v>775</v>
      </c>
      <c r="M17" s="33">
        <v>18</v>
      </c>
      <c r="N17" s="17">
        <f t="shared" ref="N17" si="29">D17*L17*(1+M17/100)</f>
        <v>1143125</v>
      </c>
      <c r="O17" s="17">
        <f t="shared" ref="O17" si="30">K17*N17/100</f>
        <v>1028812.5</v>
      </c>
      <c r="P17" s="33">
        <v>100000</v>
      </c>
      <c r="Q17" s="17">
        <f t="shared" ref="Q17" si="31">P17*K17/100</f>
        <v>90000</v>
      </c>
    </row>
    <row r="18" spans="1:17">
      <c r="A18" s="14">
        <v>10</v>
      </c>
      <c r="B18" s="34">
        <v>11</v>
      </c>
      <c r="C18" s="30" t="s">
        <v>89</v>
      </c>
      <c r="D18" s="31">
        <v>1250</v>
      </c>
      <c r="E18" s="32">
        <v>43330</v>
      </c>
      <c r="F18" s="33">
        <v>1</v>
      </c>
      <c r="G18" s="33">
        <v>1</v>
      </c>
      <c r="H18" s="33">
        <v>1</v>
      </c>
      <c r="I18" s="33">
        <v>1</v>
      </c>
      <c r="J18" s="33">
        <v>0</v>
      </c>
      <c r="K18" s="17">
        <f t="shared" ref="K18" si="32">(F$7*F18+G$7*G18+H$7*H18+I$7*I18+J$7*J18)</f>
        <v>90</v>
      </c>
      <c r="L18" s="33">
        <v>775</v>
      </c>
      <c r="M18" s="33">
        <v>18</v>
      </c>
      <c r="N18" s="17">
        <f t="shared" ref="N18" si="33">D18*L18*(1+M18/100)</f>
        <v>1143125</v>
      </c>
      <c r="O18" s="17">
        <f t="shared" ref="O18" si="34">K18*N18/100</f>
        <v>1028812.5</v>
      </c>
      <c r="P18" s="33">
        <v>100000</v>
      </c>
      <c r="Q18" s="17">
        <f t="shared" ref="Q18" si="35">P18*K18/100</f>
        <v>90000</v>
      </c>
    </row>
    <row r="19" spans="1:17">
      <c r="A19" s="14">
        <v>11</v>
      </c>
      <c r="B19" s="34">
        <v>12</v>
      </c>
      <c r="C19" s="30" t="s">
        <v>89</v>
      </c>
      <c r="D19" s="31">
        <v>1250</v>
      </c>
      <c r="E19" s="32">
        <v>43330</v>
      </c>
      <c r="F19" s="33">
        <v>1</v>
      </c>
      <c r="G19" s="33">
        <v>1</v>
      </c>
      <c r="H19" s="33">
        <v>1</v>
      </c>
      <c r="I19" s="33">
        <v>1</v>
      </c>
      <c r="J19" s="33">
        <v>0</v>
      </c>
      <c r="K19" s="17">
        <f t="shared" ref="K19" si="36">(F$7*F19+G$7*G19+H$7*H19+I$7*I19+J$7*J19)</f>
        <v>90</v>
      </c>
      <c r="L19" s="33">
        <v>775</v>
      </c>
      <c r="M19" s="33">
        <v>18</v>
      </c>
      <c r="N19" s="17">
        <f t="shared" ref="N19" si="37">D19*L19*(1+M19/100)</f>
        <v>1143125</v>
      </c>
      <c r="O19" s="17">
        <f t="shared" ref="O19" si="38">K19*N19/100</f>
        <v>1028812.5</v>
      </c>
      <c r="P19" s="33">
        <v>100000</v>
      </c>
      <c r="Q19" s="17">
        <f t="shared" ref="Q19" si="39">P19*K19/100</f>
        <v>90000</v>
      </c>
    </row>
    <row r="20" spans="1:17">
      <c r="A20" s="14">
        <v>12</v>
      </c>
      <c r="B20" s="34">
        <v>13</v>
      </c>
      <c r="C20" s="30" t="s">
        <v>89</v>
      </c>
      <c r="D20" s="31">
        <v>1250</v>
      </c>
      <c r="E20" s="32">
        <v>43311</v>
      </c>
      <c r="F20" s="33">
        <v>1</v>
      </c>
      <c r="G20" s="33">
        <v>1</v>
      </c>
      <c r="H20" s="33">
        <v>1</v>
      </c>
      <c r="I20" s="33">
        <v>1</v>
      </c>
      <c r="J20" s="33">
        <v>0</v>
      </c>
      <c r="K20" s="17">
        <f t="shared" ref="K20" si="40">(F$7*F20+G$7*G20+H$7*H20+I$7*I20+J$7*J20)</f>
        <v>90</v>
      </c>
      <c r="L20" s="33">
        <v>775</v>
      </c>
      <c r="M20" s="33">
        <v>18</v>
      </c>
      <c r="N20" s="17">
        <f t="shared" ref="N20" si="41">D20*L20*(1+M20/100)</f>
        <v>1143125</v>
      </c>
      <c r="O20" s="17">
        <f t="shared" ref="O20" si="42">K20*N20/100</f>
        <v>1028812.5</v>
      </c>
      <c r="P20" s="33">
        <v>100000</v>
      </c>
      <c r="Q20" s="17">
        <f t="shared" ref="Q20" si="43">P20*K20/100</f>
        <v>90000</v>
      </c>
    </row>
    <row r="21" spans="1:17">
      <c r="A21" s="14">
        <v>13</v>
      </c>
      <c r="B21" s="34">
        <v>14</v>
      </c>
      <c r="C21" s="30" t="s">
        <v>89</v>
      </c>
      <c r="D21" s="31">
        <v>1250</v>
      </c>
      <c r="E21" s="32">
        <v>43285</v>
      </c>
      <c r="F21" s="33">
        <v>1</v>
      </c>
      <c r="G21" s="33">
        <v>1</v>
      </c>
      <c r="H21" s="33">
        <v>1</v>
      </c>
      <c r="I21" s="33">
        <v>1</v>
      </c>
      <c r="J21" s="33">
        <v>0</v>
      </c>
      <c r="K21" s="17">
        <f t="shared" ref="K21" si="44">(F$7*F21+G$7*G21+H$7*H21+I$7*I21+J$7*J21)</f>
        <v>90</v>
      </c>
      <c r="L21" s="33">
        <v>775</v>
      </c>
      <c r="M21" s="33">
        <v>18</v>
      </c>
      <c r="N21" s="17">
        <f t="shared" ref="N21" si="45">D21*L21*(1+M21/100)</f>
        <v>1143125</v>
      </c>
      <c r="O21" s="17">
        <f t="shared" ref="O21" si="46">K21*N21/100</f>
        <v>1028812.5</v>
      </c>
      <c r="P21" s="33">
        <v>100000</v>
      </c>
      <c r="Q21" s="17">
        <f t="shared" ref="Q21" si="47">P21*K21/100</f>
        <v>90000</v>
      </c>
    </row>
    <row r="22" spans="1:17">
      <c r="A22" s="14">
        <v>14</v>
      </c>
      <c r="B22" s="34">
        <v>15</v>
      </c>
      <c r="C22" s="30" t="s">
        <v>86</v>
      </c>
      <c r="D22" s="31">
        <v>2340</v>
      </c>
      <c r="E22" s="32">
        <v>43285</v>
      </c>
      <c r="F22" s="33">
        <v>1</v>
      </c>
      <c r="G22" s="33">
        <v>1</v>
      </c>
      <c r="H22" s="33">
        <v>1</v>
      </c>
      <c r="I22" s="33">
        <v>1</v>
      </c>
      <c r="J22" s="33">
        <v>1</v>
      </c>
      <c r="K22" s="17">
        <f t="shared" ref="K22" si="48">(F$7*F22+G$7*G22+H$7*H22+I$7*I22+J$7*J22)</f>
        <v>100</v>
      </c>
      <c r="L22" s="33">
        <v>750</v>
      </c>
      <c r="M22" s="33">
        <v>18</v>
      </c>
      <c r="N22" s="17">
        <f t="shared" ref="N22" si="49">D22*L22*(1+M22/100)</f>
        <v>2070900</v>
      </c>
      <c r="O22" s="17">
        <f t="shared" ref="O22" si="50">K22*N22/100</f>
        <v>2070900</v>
      </c>
      <c r="P22" s="33">
        <v>100000</v>
      </c>
      <c r="Q22" s="17">
        <f t="shared" ref="Q22" si="51">P22*K22/100</f>
        <v>100000</v>
      </c>
    </row>
    <row r="23" spans="1:17">
      <c r="A23" s="14">
        <v>15</v>
      </c>
      <c r="B23" s="34">
        <v>16</v>
      </c>
      <c r="C23" s="30" t="s">
        <v>86</v>
      </c>
      <c r="D23" s="31">
        <v>2340</v>
      </c>
      <c r="E23" s="32">
        <v>43341</v>
      </c>
      <c r="F23" s="33">
        <v>1</v>
      </c>
      <c r="G23" s="33">
        <v>1</v>
      </c>
      <c r="H23" s="33">
        <v>1</v>
      </c>
      <c r="I23" s="33">
        <v>1</v>
      </c>
      <c r="J23" s="33">
        <v>0</v>
      </c>
      <c r="K23" s="17">
        <f t="shared" ref="K23" si="52">(F$7*F23+G$7*G23+H$7*H23+I$7*I23+J$7*J23)</f>
        <v>90</v>
      </c>
      <c r="L23" s="33">
        <v>750</v>
      </c>
      <c r="M23" s="33">
        <v>18</v>
      </c>
      <c r="N23" s="17">
        <f t="shared" ref="N23" si="53">D23*L23*(1+M23/100)</f>
        <v>2070900</v>
      </c>
      <c r="O23" s="17">
        <f t="shared" ref="O23" si="54">K23*N23/100</f>
        <v>1863810</v>
      </c>
      <c r="P23" s="33">
        <v>100000</v>
      </c>
      <c r="Q23" s="17">
        <f t="shared" ref="Q23" si="55">P23*K23/100</f>
        <v>90000</v>
      </c>
    </row>
    <row r="24" spans="1:17">
      <c r="A24" s="14">
        <v>16</v>
      </c>
      <c r="B24" s="34">
        <v>17</v>
      </c>
      <c r="C24" s="30" t="s">
        <v>89</v>
      </c>
      <c r="D24" s="31">
        <v>1250</v>
      </c>
      <c r="E24" s="32">
        <v>43292</v>
      </c>
      <c r="F24" s="33">
        <v>1</v>
      </c>
      <c r="G24" s="33">
        <v>1</v>
      </c>
      <c r="H24" s="33">
        <v>1</v>
      </c>
      <c r="I24" s="33">
        <v>1</v>
      </c>
      <c r="J24" s="33">
        <v>1</v>
      </c>
      <c r="K24" s="17">
        <f t="shared" ref="K24" si="56">(F$7*F24+G$7*G24+H$7*H24+I$7*I24+J$7*J24)</f>
        <v>100</v>
      </c>
      <c r="L24" s="33">
        <v>775</v>
      </c>
      <c r="M24" s="33">
        <v>18</v>
      </c>
      <c r="N24" s="17">
        <f t="shared" ref="N24" si="57">D24*L24*(1+M24/100)</f>
        <v>1143125</v>
      </c>
      <c r="O24" s="17">
        <f t="shared" ref="O24" si="58">K24*N24/100</f>
        <v>1143125</v>
      </c>
      <c r="P24" s="33">
        <v>100000</v>
      </c>
      <c r="Q24" s="17">
        <f t="shared" ref="Q24" si="59">P24*K24/100</f>
        <v>100000</v>
      </c>
    </row>
    <row r="25" spans="1:17">
      <c r="A25" s="14">
        <v>17</v>
      </c>
      <c r="B25" s="34">
        <v>18</v>
      </c>
      <c r="C25" s="30" t="s">
        <v>86</v>
      </c>
      <c r="D25" s="31">
        <v>2340</v>
      </c>
      <c r="E25" s="32">
        <v>43320</v>
      </c>
      <c r="F25" s="33">
        <v>1</v>
      </c>
      <c r="G25" s="33">
        <v>1</v>
      </c>
      <c r="H25" s="33">
        <v>1</v>
      </c>
      <c r="I25" s="33">
        <v>1</v>
      </c>
      <c r="J25" s="33">
        <v>0</v>
      </c>
      <c r="K25" s="17">
        <f t="shared" ref="K25" si="60">(F$7*F25+G$7*G25+H$7*H25+I$7*I25+J$7*J25)</f>
        <v>90</v>
      </c>
      <c r="L25" s="33">
        <v>750</v>
      </c>
      <c r="M25" s="33">
        <v>18</v>
      </c>
      <c r="N25" s="17">
        <f t="shared" ref="N25" si="61">D25*L25*(1+M25/100)</f>
        <v>2070900</v>
      </c>
      <c r="O25" s="17">
        <f t="shared" ref="O25" si="62">K25*N25/100</f>
        <v>1863810</v>
      </c>
      <c r="P25" s="33">
        <v>100000</v>
      </c>
      <c r="Q25" s="17">
        <f t="shared" ref="Q25" si="63">P25*K25/100</f>
        <v>90000</v>
      </c>
    </row>
    <row r="26" spans="1:17">
      <c r="A26" s="14">
        <v>18</v>
      </c>
      <c r="B26" s="34">
        <v>19</v>
      </c>
      <c r="C26" s="30" t="s">
        <v>86</v>
      </c>
      <c r="D26" s="31">
        <v>2340</v>
      </c>
      <c r="E26" s="32">
        <v>43677</v>
      </c>
      <c r="F26" s="33">
        <v>1</v>
      </c>
      <c r="G26" s="33">
        <v>1</v>
      </c>
      <c r="H26" s="33">
        <v>1</v>
      </c>
      <c r="I26" s="33">
        <v>1</v>
      </c>
      <c r="J26" s="33">
        <v>0</v>
      </c>
      <c r="K26" s="17">
        <f t="shared" ref="K26:K42" si="64">(F$7*F26+G$7*G26+H$7*H26+I$7*I26+J$7*J26)</f>
        <v>90</v>
      </c>
      <c r="L26" s="33">
        <v>750</v>
      </c>
      <c r="M26" s="33">
        <v>18</v>
      </c>
      <c r="N26" s="17">
        <f t="shared" ref="N26:N42" si="65">D26*L26*(1+M26/100)</f>
        <v>2070900</v>
      </c>
      <c r="O26" s="17">
        <f t="shared" ref="O26:O42" si="66">K26*N26/100</f>
        <v>1863810</v>
      </c>
      <c r="P26" s="33">
        <v>100000</v>
      </c>
      <c r="Q26" s="17">
        <f t="shared" ref="Q26:Q42" si="67">P26*K26/100</f>
        <v>90000</v>
      </c>
    </row>
    <row r="27" spans="1:17">
      <c r="A27" s="14">
        <v>19</v>
      </c>
      <c r="B27" s="34">
        <v>20</v>
      </c>
      <c r="C27" s="30" t="s">
        <v>89</v>
      </c>
      <c r="D27" s="31">
        <v>1250</v>
      </c>
      <c r="E27" s="32">
        <v>43704</v>
      </c>
      <c r="F27" s="33">
        <v>1</v>
      </c>
      <c r="G27" s="33">
        <v>1</v>
      </c>
      <c r="H27" s="33">
        <v>1</v>
      </c>
      <c r="I27" s="33">
        <v>1</v>
      </c>
      <c r="J27" s="33">
        <v>0</v>
      </c>
      <c r="K27" s="17">
        <f t="shared" si="64"/>
        <v>90</v>
      </c>
      <c r="L27" s="33">
        <v>775</v>
      </c>
      <c r="M27" s="33">
        <v>18</v>
      </c>
      <c r="N27" s="17">
        <f t="shared" si="65"/>
        <v>1143125</v>
      </c>
      <c r="O27" s="17">
        <f t="shared" si="66"/>
        <v>1028812.5</v>
      </c>
      <c r="P27" s="33">
        <v>100000</v>
      </c>
      <c r="Q27" s="17">
        <f t="shared" si="67"/>
        <v>90000</v>
      </c>
    </row>
    <row r="28" spans="1:17">
      <c r="A28" s="14">
        <v>20</v>
      </c>
      <c r="B28" s="34">
        <v>21</v>
      </c>
      <c r="C28" s="30" t="s">
        <v>89</v>
      </c>
      <c r="D28" s="31">
        <v>1250</v>
      </c>
      <c r="E28" s="32">
        <v>43339</v>
      </c>
      <c r="F28" s="33">
        <v>1</v>
      </c>
      <c r="G28" s="33">
        <v>1</v>
      </c>
      <c r="H28" s="33">
        <v>1</v>
      </c>
      <c r="I28" s="33">
        <v>1</v>
      </c>
      <c r="J28" s="33">
        <v>0</v>
      </c>
      <c r="K28" s="17">
        <f t="shared" si="64"/>
        <v>90</v>
      </c>
      <c r="L28" s="33">
        <v>775</v>
      </c>
      <c r="M28" s="33">
        <v>18</v>
      </c>
      <c r="N28" s="17">
        <f t="shared" si="65"/>
        <v>1143125</v>
      </c>
      <c r="O28" s="17">
        <f t="shared" si="66"/>
        <v>1028812.5</v>
      </c>
      <c r="P28" s="33">
        <v>100000</v>
      </c>
      <c r="Q28" s="17">
        <f t="shared" si="67"/>
        <v>90000</v>
      </c>
    </row>
    <row r="29" spans="1:17">
      <c r="A29" s="14">
        <v>21</v>
      </c>
      <c r="B29" s="34">
        <v>22</v>
      </c>
      <c r="C29" s="30" t="s">
        <v>89</v>
      </c>
      <c r="D29" s="31">
        <v>1250</v>
      </c>
      <c r="E29" s="32">
        <v>42994</v>
      </c>
      <c r="F29" s="33">
        <v>1</v>
      </c>
      <c r="G29" s="33">
        <v>1</v>
      </c>
      <c r="H29" s="33">
        <v>1</v>
      </c>
      <c r="I29" s="33">
        <v>1</v>
      </c>
      <c r="J29" s="33">
        <v>1</v>
      </c>
      <c r="K29" s="17">
        <f t="shared" si="64"/>
        <v>100</v>
      </c>
      <c r="L29" s="33">
        <v>775</v>
      </c>
      <c r="M29" s="33">
        <v>18</v>
      </c>
      <c r="N29" s="17">
        <f t="shared" si="65"/>
        <v>1143125</v>
      </c>
      <c r="O29" s="17">
        <f t="shared" si="66"/>
        <v>1143125</v>
      </c>
      <c r="P29" s="33">
        <v>100000</v>
      </c>
      <c r="Q29" s="17">
        <f t="shared" si="67"/>
        <v>100000</v>
      </c>
    </row>
    <row r="30" spans="1:17">
      <c r="A30" s="14">
        <v>22</v>
      </c>
      <c r="B30" s="34">
        <v>23</v>
      </c>
      <c r="C30" s="30" t="s">
        <v>86</v>
      </c>
      <c r="D30" s="31">
        <v>2340</v>
      </c>
      <c r="E30" s="32">
        <v>43250</v>
      </c>
      <c r="F30" s="33">
        <v>1</v>
      </c>
      <c r="G30" s="33">
        <v>1</v>
      </c>
      <c r="H30" s="33">
        <v>1</v>
      </c>
      <c r="I30" s="33">
        <v>1</v>
      </c>
      <c r="J30" s="33">
        <v>1</v>
      </c>
      <c r="K30" s="17">
        <f t="shared" si="64"/>
        <v>100</v>
      </c>
      <c r="L30" s="33">
        <v>750</v>
      </c>
      <c r="M30" s="33">
        <v>18</v>
      </c>
      <c r="N30" s="17">
        <f t="shared" si="65"/>
        <v>2070900</v>
      </c>
      <c r="O30" s="17">
        <f t="shared" si="66"/>
        <v>2070900</v>
      </c>
      <c r="P30" s="33">
        <v>100000</v>
      </c>
      <c r="Q30" s="17">
        <f t="shared" si="67"/>
        <v>100000</v>
      </c>
    </row>
    <row r="31" spans="1:17">
      <c r="A31" s="14">
        <v>23</v>
      </c>
      <c r="B31" s="34">
        <v>24</v>
      </c>
      <c r="C31" s="30" t="s">
        <v>86</v>
      </c>
      <c r="D31" s="31">
        <v>2340</v>
      </c>
      <c r="E31" s="32">
        <v>43304</v>
      </c>
      <c r="F31" s="33">
        <v>1</v>
      </c>
      <c r="G31" s="33">
        <v>1</v>
      </c>
      <c r="H31" s="33">
        <v>1</v>
      </c>
      <c r="I31" s="33">
        <v>1</v>
      </c>
      <c r="J31" s="33">
        <v>0</v>
      </c>
      <c r="K31" s="17">
        <f t="shared" si="64"/>
        <v>90</v>
      </c>
      <c r="L31" s="33">
        <v>750</v>
      </c>
      <c r="M31" s="33">
        <v>18</v>
      </c>
      <c r="N31" s="17">
        <f t="shared" si="65"/>
        <v>2070900</v>
      </c>
      <c r="O31" s="17">
        <f t="shared" si="66"/>
        <v>1863810</v>
      </c>
      <c r="P31" s="33">
        <v>100000</v>
      </c>
      <c r="Q31" s="17">
        <f t="shared" si="67"/>
        <v>90000</v>
      </c>
    </row>
    <row r="32" spans="1:17">
      <c r="A32" s="14">
        <v>24</v>
      </c>
      <c r="B32" s="34">
        <v>25</v>
      </c>
      <c r="C32" s="30" t="s">
        <v>86</v>
      </c>
      <c r="D32" s="31">
        <v>2340</v>
      </c>
      <c r="E32" s="32">
        <v>43684</v>
      </c>
      <c r="F32" s="33">
        <v>1</v>
      </c>
      <c r="G32" s="33">
        <v>1</v>
      </c>
      <c r="H32" s="33">
        <v>1</v>
      </c>
      <c r="I32" s="33">
        <v>1</v>
      </c>
      <c r="J32" s="33">
        <v>0</v>
      </c>
      <c r="K32" s="17">
        <f t="shared" si="64"/>
        <v>90</v>
      </c>
      <c r="L32" s="33">
        <v>750</v>
      </c>
      <c r="M32" s="33">
        <v>18</v>
      </c>
      <c r="N32" s="17">
        <f t="shared" si="65"/>
        <v>2070900</v>
      </c>
      <c r="O32" s="17">
        <f t="shared" si="66"/>
        <v>1863810</v>
      </c>
      <c r="P32" s="33">
        <v>100000</v>
      </c>
      <c r="Q32" s="17">
        <f t="shared" si="67"/>
        <v>90000</v>
      </c>
    </row>
    <row r="33" spans="1:17">
      <c r="A33" s="14">
        <v>25</v>
      </c>
      <c r="B33" s="34">
        <v>26</v>
      </c>
      <c r="C33" s="30" t="s">
        <v>86</v>
      </c>
      <c r="D33" s="31">
        <v>2340</v>
      </c>
      <c r="E33" s="32">
        <v>43318</v>
      </c>
      <c r="F33" s="33">
        <v>1</v>
      </c>
      <c r="G33" s="33">
        <v>1</v>
      </c>
      <c r="H33" s="33">
        <v>1</v>
      </c>
      <c r="I33" s="33">
        <v>1</v>
      </c>
      <c r="J33" s="33">
        <v>0</v>
      </c>
      <c r="K33" s="17">
        <f t="shared" si="64"/>
        <v>90</v>
      </c>
      <c r="L33" s="33">
        <v>750</v>
      </c>
      <c r="M33" s="33">
        <v>18</v>
      </c>
      <c r="N33" s="17">
        <f t="shared" si="65"/>
        <v>2070900</v>
      </c>
      <c r="O33" s="17">
        <f t="shared" si="66"/>
        <v>1863810</v>
      </c>
      <c r="P33" s="33">
        <v>100000</v>
      </c>
      <c r="Q33" s="17">
        <f t="shared" si="67"/>
        <v>90000</v>
      </c>
    </row>
    <row r="34" spans="1:17">
      <c r="A34" s="14">
        <v>26</v>
      </c>
      <c r="B34" s="34">
        <v>27</v>
      </c>
      <c r="C34" s="30" t="s">
        <v>86</v>
      </c>
      <c r="D34" s="31">
        <v>2340</v>
      </c>
      <c r="E34" s="32">
        <v>43318</v>
      </c>
      <c r="F34" s="33">
        <v>1</v>
      </c>
      <c r="G34" s="33">
        <v>1</v>
      </c>
      <c r="H34" s="33">
        <v>1</v>
      </c>
      <c r="I34" s="33">
        <v>1</v>
      </c>
      <c r="J34" s="33">
        <v>0</v>
      </c>
      <c r="K34" s="17">
        <f t="shared" si="64"/>
        <v>90</v>
      </c>
      <c r="L34" s="33">
        <v>750</v>
      </c>
      <c r="M34" s="33">
        <v>18</v>
      </c>
      <c r="N34" s="17">
        <f t="shared" si="65"/>
        <v>2070900</v>
      </c>
      <c r="O34" s="17">
        <f t="shared" si="66"/>
        <v>1863810</v>
      </c>
      <c r="P34" s="33">
        <v>100000</v>
      </c>
      <c r="Q34" s="17">
        <f t="shared" si="67"/>
        <v>90000</v>
      </c>
    </row>
    <row r="35" spans="1:17">
      <c r="A35" s="14">
        <v>27</v>
      </c>
      <c r="B35" s="34">
        <v>28</v>
      </c>
      <c r="C35" s="30" t="s">
        <v>86</v>
      </c>
      <c r="D35" s="31">
        <v>2340</v>
      </c>
      <c r="E35" s="32">
        <v>43320</v>
      </c>
      <c r="F35" s="33">
        <v>1</v>
      </c>
      <c r="G35" s="33">
        <v>1</v>
      </c>
      <c r="H35" s="33">
        <v>1</v>
      </c>
      <c r="I35" s="33">
        <v>1</v>
      </c>
      <c r="J35" s="33">
        <v>0</v>
      </c>
      <c r="K35" s="17">
        <f t="shared" si="64"/>
        <v>90</v>
      </c>
      <c r="L35" s="33">
        <v>750</v>
      </c>
      <c r="M35" s="33">
        <v>18</v>
      </c>
      <c r="N35" s="17">
        <f t="shared" si="65"/>
        <v>2070900</v>
      </c>
      <c r="O35" s="17">
        <f t="shared" si="66"/>
        <v>1863810</v>
      </c>
      <c r="P35" s="33">
        <v>100000</v>
      </c>
      <c r="Q35" s="17">
        <f t="shared" si="67"/>
        <v>90000</v>
      </c>
    </row>
    <row r="36" spans="1:17">
      <c r="A36" s="14">
        <v>28</v>
      </c>
      <c r="B36" s="34">
        <v>29</v>
      </c>
      <c r="C36" s="30" t="s">
        <v>89</v>
      </c>
      <c r="D36" s="31">
        <v>1250</v>
      </c>
      <c r="E36" s="32">
        <v>43319</v>
      </c>
      <c r="F36" s="33">
        <v>1</v>
      </c>
      <c r="G36" s="33">
        <v>1</v>
      </c>
      <c r="H36" s="33">
        <v>1</v>
      </c>
      <c r="I36" s="33">
        <v>1</v>
      </c>
      <c r="J36" s="33">
        <v>1</v>
      </c>
      <c r="K36" s="17">
        <f t="shared" si="64"/>
        <v>100</v>
      </c>
      <c r="L36" s="33">
        <v>775</v>
      </c>
      <c r="M36" s="33">
        <v>18</v>
      </c>
      <c r="N36" s="17">
        <f t="shared" si="65"/>
        <v>1143125</v>
      </c>
      <c r="O36" s="17">
        <f t="shared" si="66"/>
        <v>1143125</v>
      </c>
      <c r="P36" s="33">
        <v>100000</v>
      </c>
      <c r="Q36" s="17">
        <f t="shared" si="67"/>
        <v>100000</v>
      </c>
    </row>
    <row r="37" spans="1:17">
      <c r="A37" s="14">
        <v>29</v>
      </c>
      <c r="B37" s="34">
        <v>30</v>
      </c>
      <c r="C37" s="30" t="s">
        <v>89</v>
      </c>
      <c r="D37" s="31">
        <v>1250</v>
      </c>
      <c r="E37" s="32">
        <v>43459</v>
      </c>
      <c r="F37" s="33">
        <v>1</v>
      </c>
      <c r="G37" s="33">
        <v>1</v>
      </c>
      <c r="H37" s="33">
        <v>1</v>
      </c>
      <c r="I37" s="33">
        <v>1</v>
      </c>
      <c r="J37" s="33">
        <v>1</v>
      </c>
      <c r="K37" s="17">
        <f t="shared" si="64"/>
        <v>100</v>
      </c>
      <c r="L37" s="33">
        <v>775</v>
      </c>
      <c r="M37" s="33">
        <v>18</v>
      </c>
      <c r="N37" s="17">
        <f t="shared" si="65"/>
        <v>1143125</v>
      </c>
      <c r="O37" s="17">
        <f t="shared" si="66"/>
        <v>1143125</v>
      </c>
      <c r="P37" s="33">
        <v>100000</v>
      </c>
      <c r="Q37" s="17">
        <f t="shared" si="67"/>
        <v>100000</v>
      </c>
    </row>
    <row r="38" spans="1:17">
      <c r="A38" s="14">
        <v>30</v>
      </c>
      <c r="B38" s="34">
        <v>31</v>
      </c>
      <c r="C38" s="30" t="s">
        <v>89</v>
      </c>
      <c r="D38" s="31">
        <v>1250</v>
      </c>
      <c r="E38" s="32">
        <v>42885</v>
      </c>
      <c r="F38" s="33">
        <v>1</v>
      </c>
      <c r="G38" s="33">
        <v>1</v>
      </c>
      <c r="H38" s="33">
        <v>1</v>
      </c>
      <c r="I38" s="33">
        <v>1</v>
      </c>
      <c r="J38" s="33">
        <v>1</v>
      </c>
      <c r="K38" s="17">
        <f t="shared" si="64"/>
        <v>100</v>
      </c>
      <c r="L38" s="33">
        <v>775</v>
      </c>
      <c r="M38" s="33">
        <v>18</v>
      </c>
      <c r="N38" s="17">
        <f t="shared" si="65"/>
        <v>1143125</v>
      </c>
      <c r="O38" s="17">
        <f t="shared" si="66"/>
        <v>1143125</v>
      </c>
      <c r="P38" s="33">
        <v>100000</v>
      </c>
      <c r="Q38" s="17">
        <f t="shared" si="67"/>
        <v>100000</v>
      </c>
    </row>
    <row r="39" spans="1:17">
      <c r="A39" s="14">
        <v>31</v>
      </c>
      <c r="B39" s="34">
        <v>32</v>
      </c>
      <c r="C39" s="30" t="s">
        <v>88</v>
      </c>
      <c r="D39" s="31">
        <v>2340</v>
      </c>
      <c r="E39" s="32">
        <v>43460</v>
      </c>
      <c r="F39" s="33">
        <v>1</v>
      </c>
      <c r="G39" s="33">
        <v>1</v>
      </c>
      <c r="H39" s="33">
        <v>1</v>
      </c>
      <c r="I39" s="33">
        <v>1</v>
      </c>
      <c r="J39" s="33">
        <v>1</v>
      </c>
      <c r="K39" s="17">
        <f t="shared" si="64"/>
        <v>100</v>
      </c>
      <c r="L39" s="33">
        <v>700</v>
      </c>
      <c r="M39" s="33">
        <v>18</v>
      </c>
      <c r="N39" s="17">
        <f t="shared" si="65"/>
        <v>1932840</v>
      </c>
      <c r="O39" s="17">
        <f t="shared" si="66"/>
        <v>1932840</v>
      </c>
      <c r="P39" s="33">
        <v>100000</v>
      </c>
      <c r="Q39" s="17">
        <f t="shared" si="67"/>
        <v>100000</v>
      </c>
    </row>
    <row r="40" spans="1:17">
      <c r="A40" s="14">
        <v>32</v>
      </c>
      <c r="B40" s="34">
        <v>33</v>
      </c>
      <c r="C40" s="30" t="s">
        <v>89</v>
      </c>
      <c r="D40" s="31">
        <v>1250</v>
      </c>
      <c r="E40" s="32">
        <v>43033</v>
      </c>
      <c r="F40" s="33">
        <v>1</v>
      </c>
      <c r="G40" s="33">
        <v>1</v>
      </c>
      <c r="H40" s="33">
        <v>1</v>
      </c>
      <c r="I40" s="33">
        <v>1</v>
      </c>
      <c r="J40" s="33">
        <v>1</v>
      </c>
      <c r="K40" s="17">
        <f t="shared" si="64"/>
        <v>100</v>
      </c>
      <c r="L40" s="33">
        <v>775</v>
      </c>
      <c r="M40" s="33">
        <v>18</v>
      </c>
      <c r="N40" s="17">
        <f t="shared" si="65"/>
        <v>1143125</v>
      </c>
      <c r="O40" s="17">
        <f t="shared" si="66"/>
        <v>1143125</v>
      </c>
      <c r="P40" s="33">
        <v>100000</v>
      </c>
      <c r="Q40" s="17">
        <f t="shared" si="67"/>
        <v>100000</v>
      </c>
    </row>
    <row r="41" spans="1:17">
      <c r="A41" s="14">
        <v>33</v>
      </c>
      <c r="B41" s="34">
        <v>34</v>
      </c>
      <c r="C41" s="30" t="s">
        <v>89</v>
      </c>
      <c r="D41" s="31">
        <v>1250</v>
      </c>
      <c r="E41" s="32">
        <v>43575</v>
      </c>
      <c r="F41" s="33">
        <v>1</v>
      </c>
      <c r="G41" s="33">
        <v>1</v>
      </c>
      <c r="H41" s="33">
        <v>1</v>
      </c>
      <c r="I41" s="33">
        <v>1</v>
      </c>
      <c r="J41" s="33">
        <v>1</v>
      </c>
      <c r="K41" s="17">
        <f t="shared" si="64"/>
        <v>100</v>
      </c>
      <c r="L41" s="33">
        <v>775</v>
      </c>
      <c r="M41" s="33">
        <v>18</v>
      </c>
      <c r="N41" s="17">
        <f t="shared" si="65"/>
        <v>1143125</v>
      </c>
      <c r="O41" s="17">
        <f t="shared" si="66"/>
        <v>1143125</v>
      </c>
      <c r="P41" s="33">
        <v>100000</v>
      </c>
      <c r="Q41" s="17">
        <f t="shared" si="67"/>
        <v>100000</v>
      </c>
    </row>
    <row r="42" spans="1:17">
      <c r="A42" s="14">
        <v>34</v>
      </c>
      <c r="B42" s="34">
        <v>35</v>
      </c>
      <c r="C42" s="30" t="s">
        <v>89</v>
      </c>
      <c r="D42" s="31">
        <v>1250</v>
      </c>
      <c r="E42" s="32">
        <v>43290</v>
      </c>
      <c r="F42" s="33">
        <v>1</v>
      </c>
      <c r="G42" s="33">
        <v>1</v>
      </c>
      <c r="H42" s="33">
        <v>1</v>
      </c>
      <c r="I42" s="33">
        <v>1</v>
      </c>
      <c r="J42" s="33">
        <v>1</v>
      </c>
      <c r="K42" s="17">
        <f t="shared" si="64"/>
        <v>100</v>
      </c>
      <c r="L42" s="33">
        <v>775</v>
      </c>
      <c r="M42" s="33">
        <v>18</v>
      </c>
      <c r="N42" s="17">
        <f t="shared" si="65"/>
        <v>1143125</v>
      </c>
      <c r="O42" s="17">
        <f t="shared" si="66"/>
        <v>1143125</v>
      </c>
      <c r="P42" s="33">
        <v>100000</v>
      </c>
      <c r="Q42" s="17">
        <f t="shared" si="67"/>
        <v>100000</v>
      </c>
    </row>
    <row r="43" spans="1:17">
      <c r="A43" s="14">
        <v>35</v>
      </c>
      <c r="B43" s="34">
        <v>36</v>
      </c>
      <c r="C43" s="30" t="s">
        <v>86</v>
      </c>
      <c r="D43" s="31">
        <v>2340</v>
      </c>
      <c r="E43" s="32">
        <v>42994</v>
      </c>
      <c r="F43" s="33">
        <v>1</v>
      </c>
      <c r="G43" s="33">
        <v>1</v>
      </c>
      <c r="H43" s="33">
        <v>1</v>
      </c>
      <c r="I43" s="33">
        <v>1</v>
      </c>
      <c r="J43" s="33">
        <v>1</v>
      </c>
      <c r="K43" s="17">
        <f t="shared" ref="K43" si="68">(F$7*F43+G$7*G43+H$7*H43+I$7*I43+J$7*J43)</f>
        <v>100</v>
      </c>
      <c r="L43" s="33">
        <v>750</v>
      </c>
      <c r="M43" s="33">
        <v>18</v>
      </c>
      <c r="N43" s="17">
        <f t="shared" ref="N43" si="69">D43*L43*(1+M43/100)</f>
        <v>2070900</v>
      </c>
      <c r="O43" s="17">
        <f t="shared" ref="O43" si="70">K43*N43/100</f>
        <v>2070900</v>
      </c>
      <c r="P43" s="33">
        <v>100000</v>
      </c>
      <c r="Q43" s="17">
        <f t="shared" ref="Q43" si="71">P43*K43/100</f>
        <v>100000</v>
      </c>
    </row>
    <row r="44" spans="1:17">
      <c r="A44" s="14">
        <v>36</v>
      </c>
      <c r="B44" s="34">
        <v>37</v>
      </c>
      <c r="C44" s="30" t="s">
        <v>89</v>
      </c>
      <c r="D44" s="31">
        <v>1250</v>
      </c>
      <c r="E44" s="32">
        <v>43337</v>
      </c>
      <c r="F44" s="33">
        <v>1</v>
      </c>
      <c r="G44" s="33">
        <v>1</v>
      </c>
      <c r="H44" s="33">
        <v>1</v>
      </c>
      <c r="I44" s="33">
        <v>1</v>
      </c>
      <c r="J44" s="33">
        <v>1</v>
      </c>
      <c r="K44" s="17">
        <f t="shared" ref="K44" si="72">(F$7*F44+G$7*G44+H$7*H44+I$7*I44+J$7*J44)</f>
        <v>100</v>
      </c>
      <c r="L44" s="33">
        <v>775</v>
      </c>
      <c r="M44" s="33">
        <v>18</v>
      </c>
      <c r="N44" s="17">
        <f t="shared" ref="N44" si="73">D44*L44*(1+M44/100)</f>
        <v>1143125</v>
      </c>
      <c r="O44" s="17">
        <f t="shared" ref="O44" si="74">K44*N44/100</f>
        <v>1143125</v>
      </c>
      <c r="P44" s="33">
        <v>100000</v>
      </c>
      <c r="Q44" s="17">
        <f t="shared" ref="Q44" si="75">P44*K44/100</f>
        <v>100000</v>
      </c>
    </row>
    <row r="45" spans="1:17">
      <c r="A45" s="14">
        <v>37</v>
      </c>
      <c r="B45" s="34">
        <v>38</v>
      </c>
      <c r="C45" s="30" t="s">
        <v>88</v>
      </c>
      <c r="D45" s="31">
        <v>2340</v>
      </c>
      <c r="E45" s="32">
        <v>43033</v>
      </c>
      <c r="F45" s="33">
        <v>1</v>
      </c>
      <c r="G45" s="33">
        <v>1</v>
      </c>
      <c r="H45" s="33">
        <v>1</v>
      </c>
      <c r="I45" s="33">
        <v>1</v>
      </c>
      <c r="J45" s="33">
        <v>1</v>
      </c>
      <c r="K45" s="17">
        <f t="shared" ref="K45" si="76">(F$7*F45+G$7*G45+H$7*H45+I$7*I45+J$7*J45)</f>
        <v>100</v>
      </c>
      <c r="L45" s="33">
        <v>700</v>
      </c>
      <c r="M45" s="33">
        <v>18</v>
      </c>
      <c r="N45" s="17">
        <f t="shared" ref="N45" si="77">D45*L45*(1+M45/100)</f>
        <v>1932840</v>
      </c>
      <c r="O45" s="17">
        <f t="shared" ref="O45" si="78">K45*N45/100</f>
        <v>1932840</v>
      </c>
      <c r="P45" s="33">
        <v>100000</v>
      </c>
      <c r="Q45" s="17">
        <f t="shared" ref="Q45" si="79">P45*K45/100</f>
        <v>100000</v>
      </c>
    </row>
    <row r="46" spans="1:17">
      <c r="A46" s="14">
        <v>38</v>
      </c>
      <c r="B46" s="34">
        <v>39</v>
      </c>
      <c r="C46" s="30" t="s">
        <v>88</v>
      </c>
      <c r="D46" s="31">
        <v>2340</v>
      </c>
      <c r="E46" s="32">
        <v>43472</v>
      </c>
      <c r="F46" s="33">
        <v>1</v>
      </c>
      <c r="G46" s="33">
        <v>1</v>
      </c>
      <c r="H46" s="33">
        <v>1</v>
      </c>
      <c r="I46" s="33">
        <v>1</v>
      </c>
      <c r="J46" s="33">
        <v>1</v>
      </c>
      <c r="K46" s="17">
        <f t="shared" ref="K46" si="80">(F$7*F46+G$7*G46+H$7*H46+I$7*I46+J$7*J46)</f>
        <v>100</v>
      </c>
      <c r="L46" s="33">
        <v>700</v>
      </c>
      <c r="M46" s="33">
        <v>18</v>
      </c>
      <c r="N46" s="17">
        <f t="shared" ref="N46" si="81">D46*L46*(1+M46/100)</f>
        <v>1932840</v>
      </c>
      <c r="O46" s="17">
        <f t="shared" ref="O46" si="82">K46*N46/100</f>
        <v>1932840</v>
      </c>
      <c r="P46" s="33">
        <v>100000</v>
      </c>
      <c r="Q46" s="17">
        <f t="shared" ref="Q46" si="83">P46*K46/100</f>
        <v>100000</v>
      </c>
    </row>
    <row r="47" spans="1:17">
      <c r="A47" s="14">
        <v>39</v>
      </c>
      <c r="B47" s="34">
        <v>40</v>
      </c>
      <c r="C47" s="30" t="s">
        <v>86</v>
      </c>
      <c r="D47" s="31">
        <v>2340</v>
      </c>
      <c r="E47" s="32">
        <v>43472</v>
      </c>
      <c r="F47" s="33">
        <v>1</v>
      </c>
      <c r="G47" s="33">
        <v>1</v>
      </c>
      <c r="H47" s="33">
        <v>1</v>
      </c>
      <c r="I47" s="33">
        <v>1</v>
      </c>
      <c r="J47" s="33">
        <v>1</v>
      </c>
      <c r="K47" s="17">
        <f t="shared" ref="K47" si="84">(F$7*F47+G$7*G47+H$7*H47+I$7*I47+J$7*J47)</f>
        <v>100</v>
      </c>
      <c r="L47" s="33">
        <v>750</v>
      </c>
      <c r="M47" s="33">
        <v>18</v>
      </c>
      <c r="N47" s="17">
        <f t="shared" ref="N47" si="85">D47*L47*(1+M47/100)</f>
        <v>2070900</v>
      </c>
      <c r="O47" s="17">
        <f t="shared" ref="O47" si="86">K47*N47/100</f>
        <v>2070900</v>
      </c>
      <c r="P47" s="33">
        <v>100000</v>
      </c>
      <c r="Q47" s="17">
        <f t="shared" ref="Q47" si="87">P47*K47/100</f>
        <v>100000</v>
      </c>
    </row>
    <row r="48" spans="1:17">
      <c r="A48" s="14">
        <v>40</v>
      </c>
      <c r="B48" s="34">
        <v>41</v>
      </c>
      <c r="C48" s="30" t="s">
        <v>89</v>
      </c>
      <c r="D48" s="31">
        <v>1250</v>
      </c>
      <c r="E48" s="32">
        <v>43261</v>
      </c>
      <c r="F48" s="33">
        <v>1</v>
      </c>
      <c r="G48" s="33">
        <v>1</v>
      </c>
      <c r="H48" s="33">
        <v>1</v>
      </c>
      <c r="I48" s="33">
        <v>1</v>
      </c>
      <c r="J48" s="33">
        <v>1</v>
      </c>
      <c r="K48" s="17">
        <f t="shared" ref="K48" si="88">(F$7*F48+G$7*G48+H$7*H48+I$7*I48+J$7*J48)</f>
        <v>100</v>
      </c>
      <c r="L48" s="33">
        <v>775</v>
      </c>
      <c r="M48" s="33">
        <v>18</v>
      </c>
      <c r="N48" s="17">
        <f t="shared" ref="N48" si="89">D48*L48*(1+M48/100)</f>
        <v>1143125</v>
      </c>
      <c r="O48" s="17">
        <f t="shared" ref="O48" si="90">K48*N48/100</f>
        <v>1143125</v>
      </c>
      <c r="P48" s="33">
        <v>100000</v>
      </c>
      <c r="Q48" s="17">
        <f t="shared" ref="Q48" si="91">P48*K48/100</f>
        <v>100000</v>
      </c>
    </row>
    <row r="49" spans="1:17">
      <c r="A49" s="14">
        <v>41</v>
      </c>
      <c r="B49" s="34">
        <v>42</v>
      </c>
      <c r="C49" s="30" t="s">
        <v>86</v>
      </c>
      <c r="D49" s="31">
        <v>2340</v>
      </c>
      <c r="E49" s="32">
        <v>43256</v>
      </c>
      <c r="F49" s="33">
        <v>1</v>
      </c>
      <c r="G49" s="33">
        <v>1</v>
      </c>
      <c r="H49" s="33">
        <v>1</v>
      </c>
      <c r="I49" s="33">
        <v>1</v>
      </c>
      <c r="J49" s="33">
        <v>0</v>
      </c>
      <c r="K49" s="17">
        <f t="shared" ref="K49" si="92">(F$7*F49+G$7*G49+H$7*H49+I$7*I49+J$7*J49)</f>
        <v>90</v>
      </c>
      <c r="L49" s="33">
        <v>750</v>
      </c>
      <c r="M49" s="33">
        <v>18</v>
      </c>
      <c r="N49" s="17">
        <f t="shared" ref="N49" si="93">D49*L49*(1+M49/100)</f>
        <v>2070900</v>
      </c>
      <c r="O49" s="17">
        <f t="shared" ref="O49" si="94">K49*N49/100</f>
        <v>1863810</v>
      </c>
      <c r="P49" s="33">
        <v>100000</v>
      </c>
      <c r="Q49" s="17">
        <f t="shared" ref="Q49" si="95">P49*K49/100</f>
        <v>90000</v>
      </c>
    </row>
    <row r="50" spans="1:17">
      <c r="A50" s="14">
        <v>42</v>
      </c>
      <c r="B50" s="34">
        <v>43</v>
      </c>
      <c r="C50" s="30" t="s">
        <v>86</v>
      </c>
      <c r="D50" s="31">
        <v>2340</v>
      </c>
      <c r="E50" s="35">
        <v>43308</v>
      </c>
      <c r="F50" s="33">
        <v>1</v>
      </c>
      <c r="G50" s="33">
        <v>1</v>
      </c>
      <c r="H50" s="33">
        <v>1</v>
      </c>
      <c r="I50" s="33">
        <v>1</v>
      </c>
      <c r="J50" s="33">
        <v>0</v>
      </c>
      <c r="K50" s="17">
        <f t="shared" ref="K50" si="96">(F$7*F50+G$7*G50+H$7*H50+I$7*I50+J$7*J50)</f>
        <v>90</v>
      </c>
      <c r="L50" s="33">
        <v>750</v>
      </c>
      <c r="M50" s="33">
        <v>18</v>
      </c>
      <c r="N50" s="17">
        <f t="shared" ref="N50" si="97">D50*L50*(1+M50/100)</f>
        <v>2070900</v>
      </c>
      <c r="O50" s="17">
        <f t="shared" ref="O50" si="98">K50*N50/100</f>
        <v>1863810</v>
      </c>
      <c r="P50" s="33">
        <v>100000</v>
      </c>
      <c r="Q50" s="17">
        <f t="shared" ref="Q50" si="99">P50*K50/100</f>
        <v>90000</v>
      </c>
    </row>
    <row r="51" spans="1:17">
      <c r="A51" s="14">
        <v>43</v>
      </c>
      <c r="B51" s="34">
        <v>44</v>
      </c>
      <c r="C51" s="30" t="s">
        <v>89</v>
      </c>
      <c r="D51" s="31">
        <v>1250</v>
      </c>
      <c r="E51" s="32">
        <v>43614</v>
      </c>
      <c r="F51" s="33">
        <v>1</v>
      </c>
      <c r="G51" s="33">
        <v>1</v>
      </c>
      <c r="H51" s="33">
        <v>1</v>
      </c>
      <c r="I51" s="33">
        <v>1</v>
      </c>
      <c r="J51" s="33">
        <v>1</v>
      </c>
      <c r="K51" s="17">
        <f t="shared" ref="K51" si="100">(F$7*F51+G$7*G51+H$7*H51+I$7*I51+J$7*J51)</f>
        <v>100</v>
      </c>
      <c r="L51" s="33">
        <v>775</v>
      </c>
      <c r="M51" s="33">
        <v>18</v>
      </c>
      <c r="N51" s="17">
        <f t="shared" ref="N51" si="101">D51*L51*(1+M51/100)</f>
        <v>1143125</v>
      </c>
      <c r="O51" s="17">
        <f t="shared" ref="O51" si="102">K51*N51/100</f>
        <v>1143125</v>
      </c>
      <c r="P51" s="33">
        <v>100000</v>
      </c>
      <c r="Q51" s="17">
        <f t="shared" ref="Q51" si="103">P51*K51/100</f>
        <v>100000</v>
      </c>
    </row>
    <row r="52" spans="1:17">
      <c r="A52" s="14">
        <v>44</v>
      </c>
      <c r="B52" s="34">
        <v>45</v>
      </c>
      <c r="C52" s="30" t="s">
        <v>86</v>
      </c>
      <c r="D52" s="31">
        <v>2340</v>
      </c>
      <c r="E52" s="32">
        <v>43657</v>
      </c>
      <c r="F52" s="33">
        <v>1</v>
      </c>
      <c r="G52" s="33">
        <v>1</v>
      </c>
      <c r="H52" s="33">
        <v>1</v>
      </c>
      <c r="I52" s="33">
        <v>1</v>
      </c>
      <c r="J52" s="33">
        <v>1</v>
      </c>
      <c r="K52" s="17">
        <f t="shared" ref="K52" si="104">(F$7*F52+G$7*G52+H$7*H52+I$7*I52+J$7*J52)</f>
        <v>100</v>
      </c>
      <c r="L52" s="33">
        <v>750</v>
      </c>
      <c r="M52" s="33">
        <v>18</v>
      </c>
      <c r="N52" s="17">
        <f t="shared" ref="N52" si="105">D52*L52*(1+M52/100)</f>
        <v>2070900</v>
      </c>
      <c r="O52" s="17">
        <f t="shared" ref="O52" si="106">K52*N52/100</f>
        <v>2070900</v>
      </c>
      <c r="P52" s="33">
        <v>100000</v>
      </c>
      <c r="Q52" s="17">
        <f t="shared" ref="Q52" si="107">P52*K52/100</f>
        <v>100000</v>
      </c>
    </row>
    <row r="53" spans="1:17">
      <c r="A53" s="14">
        <v>45</v>
      </c>
      <c r="B53" s="34">
        <v>46</v>
      </c>
      <c r="C53" s="30" t="s">
        <v>86</v>
      </c>
      <c r="D53" s="31">
        <v>2340</v>
      </c>
      <c r="E53" s="32">
        <v>43656</v>
      </c>
      <c r="F53" s="33">
        <v>1</v>
      </c>
      <c r="G53" s="33">
        <v>1</v>
      </c>
      <c r="H53" s="33">
        <v>1</v>
      </c>
      <c r="I53" s="33">
        <v>1</v>
      </c>
      <c r="J53" s="33">
        <v>0</v>
      </c>
      <c r="K53" s="17">
        <f t="shared" ref="K53" si="108">(F$7*F53+G$7*G53+H$7*H53+I$7*I53+J$7*J53)</f>
        <v>90</v>
      </c>
      <c r="L53" s="33">
        <v>750</v>
      </c>
      <c r="M53" s="33">
        <v>18</v>
      </c>
      <c r="N53" s="17">
        <f t="shared" ref="N53" si="109">D53*L53*(1+M53/100)</f>
        <v>2070900</v>
      </c>
      <c r="O53" s="17">
        <f t="shared" ref="O53" si="110">K53*N53/100</f>
        <v>1863810</v>
      </c>
      <c r="P53" s="33">
        <v>100000</v>
      </c>
      <c r="Q53" s="17">
        <f t="shared" ref="Q53" si="111">P53*K53/100</f>
        <v>90000</v>
      </c>
    </row>
    <row r="54" spans="1:17">
      <c r="A54" s="14">
        <v>46</v>
      </c>
      <c r="B54" s="34">
        <v>47</v>
      </c>
      <c r="C54" s="30" t="s">
        <v>86</v>
      </c>
      <c r="D54" s="31">
        <v>2340</v>
      </c>
      <c r="E54" s="32">
        <v>43583</v>
      </c>
      <c r="F54" s="33">
        <v>1</v>
      </c>
      <c r="G54" s="33">
        <v>1</v>
      </c>
      <c r="H54" s="33">
        <v>1</v>
      </c>
      <c r="I54" s="33">
        <v>1</v>
      </c>
      <c r="J54" s="33">
        <v>1</v>
      </c>
      <c r="K54" s="17">
        <f t="shared" ref="K54" si="112">(F$7*F54+G$7*G54+H$7*H54+I$7*I54+J$7*J54)</f>
        <v>100</v>
      </c>
      <c r="L54" s="33">
        <v>750</v>
      </c>
      <c r="M54" s="33">
        <v>18</v>
      </c>
      <c r="N54" s="17">
        <f t="shared" ref="N54" si="113">D54*L54*(1+M54/100)</f>
        <v>2070900</v>
      </c>
      <c r="O54" s="17">
        <f t="shared" ref="O54" si="114">K54*N54/100</f>
        <v>2070900</v>
      </c>
      <c r="P54" s="33">
        <v>100000</v>
      </c>
      <c r="Q54" s="17">
        <f t="shared" ref="Q54" si="115">P54*K54/100</f>
        <v>100000</v>
      </c>
    </row>
    <row r="55" spans="1:17">
      <c r="A55" s="14">
        <v>47</v>
      </c>
      <c r="B55" s="34">
        <v>48</v>
      </c>
      <c r="C55" s="30" t="s">
        <v>89</v>
      </c>
      <c r="D55" s="31">
        <v>1250</v>
      </c>
      <c r="E55" s="32">
        <v>42993</v>
      </c>
      <c r="F55" s="33">
        <v>1</v>
      </c>
      <c r="G55" s="33">
        <v>1</v>
      </c>
      <c r="H55" s="33">
        <v>1</v>
      </c>
      <c r="I55" s="33">
        <v>1</v>
      </c>
      <c r="J55" s="33">
        <v>1</v>
      </c>
      <c r="K55" s="17">
        <f t="shared" ref="K55" si="116">(F$7*F55+G$7*G55+H$7*H55+I$7*I55+J$7*J55)</f>
        <v>100</v>
      </c>
      <c r="L55" s="33">
        <v>775</v>
      </c>
      <c r="M55" s="33">
        <v>18</v>
      </c>
      <c r="N55" s="17">
        <f t="shared" ref="N55" si="117">D55*L55*(1+M55/100)</f>
        <v>1143125</v>
      </c>
      <c r="O55" s="17">
        <f t="shared" ref="O55" si="118">K55*N55/100</f>
        <v>1143125</v>
      </c>
      <c r="P55" s="33">
        <v>100000</v>
      </c>
      <c r="Q55" s="17">
        <f t="shared" ref="Q55" si="119">P55*K55/100</f>
        <v>100000</v>
      </c>
    </row>
    <row r="56" spans="1:17">
      <c r="A56" s="14">
        <v>48</v>
      </c>
      <c r="B56" s="34">
        <v>49</v>
      </c>
      <c r="C56" s="30" t="s">
        <v>86</v>
      </c>
      <c r="D56" s="31">
        <v>2340</v>
      </c>
      <c r="E56" s="32">
        <v>42994</v>
      </c>
      <c r="F56" s="33">
        <v>1</v>
      </c>
      <c r="G56" s="33">
        <v>1</v>
      </c>
      <c r="H56" s="33">
        <v>1</v>
      </c>
      <c r="I56" s="33">
        <v>1</v>
      </c>
      <c r="J56" s="33">
        <v>1</v>
      </c>
      <c r="K56" s="17">
        <f t="shared" ref="K56" si="120">(F$7*F56+G$7*G56+H$7*H56+I$7*I56+J$7*J56)</f>
        <v>100</v>
      </c>
      <c r="L56" s="33">
        <v>750</v>
      </c>
      <c r="M56" s="33">
        <v>18</v>
      </c>
      <c r="N56" s="17">
        <f t="shared" ref="N56" si="121">D56*L56*(1+M56/100)</f>
        <v>2070900</v>
      </c>
      <c r="O56" s="17">
        <f t="shared" ref="O56" si="122">K56*N56/100</f>
        <v>2070900</v>
      </c>
      <c r="P56" s="33">
        <v>100000</v>
      </c>
      <c r="Q56" s="17">
        <f t="shared" ref="Q56" si="123">P56*K56/100</f>
        <v>100000</v>
      </c>
    </row>
    <row r="57" spans="1:17">
      <c r="A57" s="14">
        <v>49</v>
      </c>
      <c r="B57" s="34">
        <v>50</v>
      </c>
      <c r="C57" s="30" t="s">
        <v>89</v>
      </c>
      <c r="D57" s="31">
        <v>1250</v>
      </c>
      <c r="E57" s="32">
        <v>43620</v>
      </c>
      <c r="F57" s="33">
        <v>1</v>
      </c>
      <c r="G57" s="33">
        <v>1</v>
      </c>
      <c r="H57" s="33">
        <v>1</v>
      </c>
      <c r="I57" s="33">
        <v>1</v>
      </c>
      <c r="J57" s="33">
        <v>0</v>
      </c>
      <c r="K57" s="17">
        <f t="shared" ref="K57" si="124">(F$7*F57+G$7*G57+H$7*H57+I$7*I57+J$7*J57)</f>
        <v>90</v>
      </c>
      <c r="L57" s="33">
        <v>775</v>
      </c>
      <c r="M57" s="33">
        <v>18</v>
      </c>
      <c r="N57" s="17">
        <f t="shared" ref="N57" si="125">D57*L57*(1+M57/100)</f>
        <v>1143125</v>
      </c>
      <c r="O57" s="17">
        <f t="shared" ref="O57" si="126">K57*N57/100</f>
        <v>1028812.5</v>
      </c>
      <c r="P57" s="33">
        <v>100000</v>
      </c>
      <c r="Q57" s="17">
        <f t="shared" ref="Q57" si="127">P57*K57/100</f>
        <v>90000</v>
      </c>
    </row>
    <row r="58" spans="1:17">
      <c r="A58" s="14">
        <v>50</v>
      </c>
      <c r="B58" s="34">
        <v>51</v>
      </c>
      <c r="C58" s="30" t="s">
        <v>86</v>
      </c>
      <c r="D58" s="31">
        <v>2340</v>
      </c>
      <c r="E58" s="32">
        <v>43672</v>
      </c>
      <c r="F58" s="33">
        <v>1</v>
      </c>
      <c r="G58" s="33">
        <v>1</v>
      </c>
      <c r="H58" s="33">
        <v>1</v>
      </c>
      <c r="I58" s="33">
        <v>1</v>
      </c>
      <c r="J58" s="33">
        <v>0</v>
      </c>
      <c r="K58" s="17">
        <f t="shared" ref="K58:K73" si="128">(F$7*F58+G$7*G58+H$7*H58+I$7*I58+J$7*J58)</f>
        <v>90</v>
      </c>
      <c r="L58" s="33">
        <v>750</v>
      </c>
      <c r="M58" s="33">
        <v>18</v>
      </c>
      <c r="N58" s="17">
        <f t="shared" ref="N58:N73" si="129">D58*L58*(1+M58/100)</f>
        <v>2070900</v>
      </c>
      <c r="O58" s="17">
        <f t="shared" ref="O58:O73" si="130">K58*N58/100</f>
        <v>1863810</v>
      </c>
      <c r="P58" s="33">
        <v>100000</v>
      </c>
      <c r="Q58" s="17">
        <f t="shared" ref="Q58:Q73" si="131">P58*K58/100</f>
        <v>90000</v>
      </c>
    </row>
    <row r="59" spans="1:17">
      <c r="A59" s="14">
        <v>51</v>
      </c>
      <c r="B59" s="34">
        <v>52</v>
      </c>
      <c r="C59" s="30" t="s">
        <v>86</v>
      </c>
      <c r="D59" s="31">
        <v>2340</v>
      </c>
      <c r="E59" s="32">
        <v>43671</v>
      </c>
      <c r="F59" s="33">
        <v>1</v>
      </c>
      <c r="G59" s="33">
        <v>1</v>
      </c>
      <c r="H59" s="33">
        <v>1</v>
      </c>
      <c r="I59" s="33">
        <v>1</v>
      </c>
      <c r="J59" s="33">
        <v>0</v>
      </c>
      <c r="K59" s="17">
        <f t="shared" si="128"/>
        <v>90</v>
      </c>
      <c r="L59" s="33">
        <v>750</v>
      </c>
      <c r="M59" s="33">
        <v>18</v>
      </c>
      <c r="N59" s="17">
        <f t="shared" si="129"/>
        <v>2070900</v>
      </c>
      <c r="O59" s="17">
        <f t="shared" si="130"/>
        <v>1863810</v>
      </c>
      <c r="P59" s="33">
        <v>100000</v>
      </c>
      <c r="Q59" s="17">
        <f t="shared" si="131"/>
        <v>90000</v>
      </c>
    </row>
    <row r="60" spans="1:17">
      <c r="A60" s="14">
        <v>52</v>
      </c>
      <c r="B60" s="34">
        <v>53</v>
      </c>
      <c r="C60" s="30" t="s">
        <v>89</v>
      </c>
      <c r="D60" s="31">
        <v>1250</v>
      </c>
      <c r="E60" s="32">
        <v>43614</v>
      </c>
      <c r="F60" s="33">
        <v>1</v>
      </c>
      <c r="G60" s="33">
        <v>1</v>
      </c>
      <c r="H60" s="33">
        <v>1</v>
      </c>
      <c r="I60" s="33">
        <v>1</v>
      </c>
      <c r="J60" s="33">
        <v>0</v>
      </c>
      <c r="K60" s="17">
        <f t="shared" si="128"/>
        <v>90</v>
      </c>
      <c r="L60" s="33">
        <v>775</v>
      </c>
      <c r="M60" s="33">
        <v>18</v>
      </c>
      <c r="N60" s="17">
        <f t="shared" si="129"/>
        <v>1143125</v>
      </c>
      <c r="O60" s="17">
        <f t="shared" si="130"/>
        <v>1028812.5</v>
      </c>
      <c r="P60" s="33">
        <v>100000</v>
      </c>
      <c r="Q60" s="17">
        <f t="shared" si="131"/>
        <v>90000</v>
      </c>
    </row>
    <row r="61" spans="1:17">
      <c r="A61" s="14">
        <v>53</v>
      </c>
      <c r="B61" s="34">
        <v>54</v>
      </c>
      <c r="C61" s="30" t="s">
        <v>86</v>
      </c>
      <c r="D61" s="31">
        <v>2340</v>
      </c>
      <c r="E61" s="32">
        <v>43655</v>
      </c>
      <c r="F61" s="33">
        <v>1</v>
      </c>
      <c r="G61" s="33">
        <v>1</v>
      </c>
      <c r="H61" s="33">
        <v>1</v>
      </c>
      <c r="I61" s="33">
        <v>1</v>
      </c>
      <c r="J61" s="33">
        <v>0</v>
      </c>
      <c r="K61" s="17">
        <f t="shared" si="128"/>
        <v>90</v>
      </c>
      <c r="L61" s="33">
        <v>750</v>
      </c>
      <c r="M61" s="33">
        <v>18</v>
      </c>
      <c r="N61" s="17">
        <f t="shared" si="129"/>
        <v>2070900</v>
      </c>
      <c r="O61" s="17">
        <f t="shared" si="130"/>
        <v>1863810</v>
      </c>
      <c r="P61" s="33">
        <v>100000</v>
      </c>
      <c r="Q61" s="17">
        <f t="shared" si="131"/>
        <v>90000</v>
      </c>
    </row>
    <row r="62" spans="1:17">
      <c r="A62" s="14">
        <v>54</v>
      </c>
      <c r="B62" s="34">
        <v>55</v>
      </c>
      <c r="C62" s="30" t="s">
        <v>88</v>
      </c>
      <c r="D62" s="31">
        <v>2340</v>
      </c>
      <c r="E62" s="32">
        <v>43302</v>
      </c>
      <c r="F62" s="33">
        <v>1</v>
      </c>
      <c r="G62" s="33">
        <v>1</v>
      </c>
      <c r="H62" s="33">
        <v>1</v>
      </c>
      <c r="I62" s="33">
        <v>1</v>
      </c>
      <c r="J62" s="33">
        <v>1</v>
      </c>
      <c r="K62" s="17">
        <f t="shared" si="128"/>
        <v>100</v>
      </c>
      <c r="L62" s="33">
        <v>700</v>
      </c>
      <c r="M62" s="33">
        <v>18</v>
      </c>
      <c r="N62" s="17">
        <f t="shared" si="129"/>
        <v>1932840</v>
      </c>
      <c r="O62" s="17">
        <f t="shared" si="130"/>
        <v>1932840</v>
      </c>
      <c r="P62" s="33">
        <v>100000</v>
      </c>
      <c r="Q62" s="17">
        <f t="shared" si="131"/>
        <v>100000</v>
      </c>
    </row>
    <row r="63" spans="1:17">
      <c r="A63" s="14">
        <v>55</v>
      </c>
      <c r="B63" s="34">
        <v>56</v>
      </c>
      <c r="C63" s="30" t="s">
        <v>89</v>
      </c>
      <c r="D63" s="31">
        <v>1250</v>
      </c>
      <c r="E63" s="32">
        <v>43302</v>
      </c>
      <c r="F63" s="33">
        <v>1</v>
      </c>
      <c r="G63" s="33">
        <v>1</v>
      </c>
      <c r="H63" s="33">
        <v>1</v>
      </c>
      <c r="I63" s="33">
        <v>1</v>
      </c>
      <c r="J63" s="33">
        <v>1</v>
      </c>
      <c r="K63" s="17">
        <f t="shared" si="128"/>
        <v>100</v>
      </c>
      <c r="L63" s="33">
        <v>775</v>
      </c>
      <c r="M63" s="33">
        <v>18</v>
      </c>
      <c r="N63" s="17">
        <f t="shared" si="129"/>
        <v>1143125</v>
      </c>
      <c r="O63" s="17">
        <f t="shared" si="130"/>
        <v>1143125</v>
      </c>
      <c r="P63" s="33">
        <v>100000</v>
      </c>
      <c r="Q63" s="17">
        <f t="shared" si="131"/>
        <v>100000</v>
      </c>
    </row>
    <row r="64" spans="1:17">
      <c r="A64" s="14">
        <v>56</v>
      </c>
      <c r="B64" s="34">
        <v>57</v>
      </c>
      <c r="C64" s="30" t="s">
        <v>89</v>
      </c>
      <c r="D64" s="31">
        <v>1250</v>
      </c>
      <c r="E64" s="32">
        <v>43302</v>
      </c>
      <c r="F64" s="33">
        <v>1</v>
      </c>
      <c r="G64" s="33">
        <v>1</v>
      </c>
      <c r="H64" s="33">
        <v>1</v>
      </c>
      <c r="I64" s="33">
        <v>1</v>
      </c>
      <c r="J64" s="33">
        <v>1</v>
      </c>
      <c r="K64" s="17">
        <f t="shared" si="128"/>
        <v>100</v>
      </c>
      <c r="L64" s="33">
        <v>775</v>
      </c>
      <c r="M64" s="33">
        <v>18</v>
      </c>
      <c r="N64" s="17">
        <f t="shared" si="129"/>
        <v>1143125</v>
      </c>
      <c r="O64" s="17">
        <f t="shared" si="130"/>
        <v>1143125</v>
      </c>
      <c r="P64" s="33">
        <v>100000</v>
      </c>
      <c r="Q64" s="17">
        <f t="shared" si="131"/>
        <v>100000</v>
      </c>
    </row>
    <row r="65" spans="1:17">
      <c r="A65" s="14">
        <v>57</v>
      </c>
      <c r="B65" s="34">
        <v>58</v>
      </c>
      <c r="C65" s="30" t="s">
        <v>88</v>
      </c>
      <c r="D65" s="31">
        <v>2340</v>
      </c>
      <c r="E65" s="32">
        <v>42994</v>
      </c>
      <c r="F65" s="33">
        <v>1</v>
      </c>
      <c r="G65" s="33">
        <v>1</v>
      </c>
      <c r="H65" s="33">
        <v>1</v>
      </c>
      <c r="I65" s="33">
        <v>1</v>
      </c>
      <c r="J65" s="33">
        <v>0</v>
      </c>
      <c r="K65" s="17">
        <f t="shared" si="128"/>
        <v>90</v>
      </c>
      <c r="L65" s="33">
        <v>700</v>
      </c>
      <c r="M65" s="33">
        <v>18</v>
      </c>
      <c r="N65" s="17">
        <f t="shared" si="129"/>
        <v>1932840</v>
      </c>
      <c r="O65" s="17">
        <f t="shared" si="130"/>
        <v>1739556</v>
      </c>
      <c r="P65" s="33">
        <v>100000</v>
      </c>
      <c r="Q65" s="17">
        <f t="shared" si="131"/>
        <v>90000</v>
      </c>
    </row>
    <row r="66" spans="1:17">
      <c r="A66" s="14">
        <v>58</v>
      </c>
      <c r="B66" s="34">
        <v>59</v>
      </c>
      <c r="C66" s="30" t="s">
        <v>88</v>
      </c>
      <c r="D66" s="31">
        <v>2340</v>
      </c>
      <c r="E66" s="32">
        <v>43299</v>
      </c>
      <c r="F66" s="33">
        <v>1</v>
      </c>
      <c r="G66" s="33">
        <v>1</v>
      </c>
      <c r="H66" s="33">
        <v>1</v>
      </c>
      <c r="I66" s="33">
        <v>1</v>
      </c>
      <c r="J66" s="33">
        <v>1</v>
      </c>
      <c r="K66" s="17">
        <f t="shared" si="128"/>
        <v>100</v>
      </c>
      <c r="L66" s="33">
        <v>700</v>
      </c>
      <c r="M66" s="33">
        <v>18</v>
      </c>
      <c r="N66" s="17">
        <f t="shared" si="129"/>
        <v>1932840</v>
      </c>
      <c r="O66" s="17">
        <f t="shared" si="130"/>
        <v>1932840</v>
      </c>
      <c r="P66" s="33">
        <v>100000</v>
      </c>
      <c r="Q66" s="17">
        <f t="shared" si="131"/>
        <v>100000</v>
      </c>
    </row>
    <row r="67" spans="1:17">
      <c r="A67" s="14">
        <v>59</v>
      </c>
      <c r="B67" s="34">
        <v>60</v>
      </c>
      <c r="C67" s="30" t="s">
        <v>89</v>
      </c>
      <c r="D67" s="31">
        <v>1250</v>
      </c>
      <c r="E67" s="32">
        <v>43302</v>
      </c>
      <c r="F67" s="33">
        <v>1</v>
      </c>
      <c r="G67" s="33">
        <v>1</v>
      </c>
      <c r="H67" s="33">
        <v>1</v>
      </c>
      <c r="I67" s="33">
        <v>1</v>
      </c>
      <c r="J67" s="33">
        <v>1</v>
      </c>
      <c r="K67" s="17">
        <f t="shared" si="128"/>
        <v>100</v>
      </c>
      <c r="L67" s="33">
        <v>775</v>
      </c>
      <c r="M67" s="33">
        <v>18</v>
      </c>
      <c r="N67" s="17">
        <f t="shared" si="129"/>
        <v>1143125</v>
      </c>
      <c r="O67" s="17">
        <f t="shared" si="130"/>
        <v>1143125</v>
      </c>
      <c r="P67" s="33">
        <v>100000</v>
      </c>
      <c r="Q67" s="17">
        <f t="shared" si="131"/>
        <v>100000</v>
      </c>
    </row>
    <row r="68" spans="1:17">
      <c r="A68" s="14">
        <v>60</v>
      </c>
      <c r="B68" s="34">
        <v>61</v>
      </c>
      <c r="C68" s="30" t="s">
        <v>89</v>
      </c>
      <c r="D68" s="31">
        <v>1250</v>
      </c>
      <c r="E68" s="32">
        <v>43302</v>
      </c>
      <c r="F68" s="33">
        <v>1</v>
      </c>
      <c r="G68" s="33">
        <v>1</v>
      </c>
      <c r="H68" s="33">
        <v>1</v>
      </c>
      <c r="I68" s="33">
        <v>1</v>
      </c>
      <c r="J68" s="33">
        <v>1</v>
      </c>
      <c r="K68" s="17">
        <f t="shared" si="128"/>
        <v>100</v>
      </c>
      <c r="L68" s="33">
        <v>775</v>
      </c>
      <c r="M68" s="33">
        <v>18</v>
      </c>
      <c r="N68" s="17">
        <f t="shared" si="129"/>
        <v>1143125</v>
      </c>
      <c r="O68" s="17">
        <f t="shared" si="130"/>
        <v>1143125</v>
      </c>
      <c r="P68" s="33">
        <v>100000</v>
      </c>
      <c r="Q68" s="17">
        <f t="shared" si="131"/>
        <v>100000</v>
      </c>
    </row>
    <row r="69" spans="1:17">
      <c r="A69" s="14">
        <v>61</v>
      </c>
      <c r="B69" s="34">
        <v>62</v>
      </c>
      <c r="C69" s="30" t="s">
        <v>89</v>
      </c>
      <c r="D69" s="31">
        <v>1250</v>
      </c>
      <c r="E69" s="32">
        <v>42994</v>
      </c>
      <c r="F69" s="33">
        <v>1</v>
      </c>
      <c r="G69" s="33">
        <v>1</v>
      </c>
      <c r="H69" s="33">
        <v>1</v>
      </c>
      <c r="I69" s="33">
        <v>1</v>
      </c>
      <c r="J69" s="33">
        <v>1</v>
      </c>
      <c r="K69" s="17">
        <f t="shared" si="128"/>
        <v>100</v>
      </c>
      <c r="L69" s="33">
        <v>775</v>
      </c>
      <c r="M69" s="33">
        <v>18</v>
      </c>
      <c r="N69" s="17">
        <f t="shared" si="129"/>
        <v>1143125</v>
      </c>
      <c r="O69" s="17">
        <f t="shared" si="130"/>
        <v>1143125</v>
      </c>
      <c r="P69" s="33">
        <v>100000</v>
      </c>
      <c r="Q69" s="17">
        <f t="shared" si="131"/>
        <v>100000</v>
      </c>
    </row>
    <row r="70" spans="1:17">
      <c r="A70" s="14">
        <v>62</v>
      </c>
      <c r="B70" s="34">
        <v>63</v>
      </c>
      <c r="C70" s="30" t="s">
        <v>89</v>
      </c>
      <c r="D70" s="31">
        <v>1250</v>
      </c>
      <c r="E70" s="32">
        <v>43033</v>
      </c>
      <c r="F70" s="33">
        <v>1</v>
      </c>
      <c r="G70" s="33">
        <v>1</v>
      </c>
      <c r="H70" s="33">
        <v>1</v>
      </c>
      <c r="I70" s="33">
        <v>1</v>
      </c>
      <c r="J70" s="33">
        <v>1</v>
      </c>
      <c r="K70" s="17">
        <f t="shared" si="128"/>
        <v>100</v>
      </c>
      <c r="L70" s="33">
        <v>775</v>
      </c>
      <c r="M70" s="33">
        <v>18</v>
      </c>
      <c r="N70" s="17">
        <f t="shared" si="129"/>
        <v>1143125</v>
      </c>
      <c r="O70" s="17">
        <f t="shared" si="130"/>
        <v>1143125</v>
      </c>
      <c r="P70" s="33">
        <v>100000</v>
      </c>
      <c r="Q70" s="17">
        <f t="shared" si="131"/>
        <v>100000</v>
      </c>
    </row>
    <row r="71" spans="1:17">
      <c r="A71" s="14">
        <v>63</v>
      </c>
      <c r="B71" s="34">
        <v>64</v>
      </c>
      <c r="C71" s="30" t="s">
        <v>89</v>
      </c>
      <c r="D71" s="31">
        <v>1250</v>
      </c>
      <c r="E71" s="32">
        <v>43047</v>
      </c>
      <c r="F71" s="33">
        <v>1</v>
      </c>
      <c r="G71" s="33">
        <v>1</v>
      </c>
      <c r="H71" s="33">
        <v>1</v>
      </c>
      <c r="I71" s="33">
        <v>1</v>
      </c>
      <c r="J71" s="33">
        <v>1</v>
      </c>
      <c r="K71" s="17">
        <f t="shared" si="128"/>
        <v>100</v>
      </c>
      <c r="L71" s="33">
        <v>775</v>
      </c>
      <c r="M71" s="33">
        <v>18</v>
      </c>
      <c r="N71" s="17">
        <f t="shared" si="129"/>
        <v>1143125</v>
      </c>
      <c r="O71" s="17">
        <f t="shared" si="130"/>
        <v>1143125</v>
      </c>
      <c r="P71" s="33">
        <v>100000</v>
      </c>
      <c r="Q71" s="17">
        <f t="shared" si="131"/>
        <v>100000</v>
      </c>
    </row>
    <row r="72" spans="1:17">
      <c r="A72" s="14">
        <v>64</v>
      </c>
      <c r="B72" s="34">
        <v>65</v>
      </c>
      <c r="C72" s="30" t="s">
        <v>86</v>
      </c>
      <c r="D72" s="31">
        <v>2340</v>
      </c>
      <c r="E72" s="32">
        <v>42994</v>
      </c>
      <c r="F72" s="33">
        <v>1</v>
      </c>
      <c r="G72" s="33">
        <v>1</v>
      </c>
      <c r="H72" s="33">
        <v>1</v>
      </c>
      <c r="I72" s="33">
        <v>1</v>
      </c>
      <c r="J72" s="33">
        <v>0</v>
      </c>
      <c r="K72" s="17">
        <f t="shared" si="128"/>
        <v>90</v>
      </c>
      <c r="L72" s="33">
        <v>750</v>
      </c>
      <c r="M72" s="33">
        <v>18</v>
      </c>
      <c r="N72" s="17">
        <f t="shared" si="129"/>
        <v>2070900</v>
      </c>
      <c r="O72" s="17">
        <f t="shared" si="130"/>
        <v>1863810</v>
      </c>
      <c r="P72" s="33">
        <v>100000</v>
      </c>
      <c r="Q72" s="17">
        <f t="shared" si="131"/>
        <v>90000</v>
      </c>
    </row>
    <row r="73" spans="1:17">
      <c r="A73" s="14">
        <v>65</v>
      </c>
      <c r="B73" s="34">
        <v>66</v>
      </c>
      <c r="C73" s="30" t="s">
        <v>86</v>
      </c>
      <c r="D73" s="31">
        <v>2340</v>
      </c>
      <c r="E73" s="32">
        <v>43273</v>
      </c>
      <c r="F73" s="33">
        <v>1</v>
      </c>
      <c r="G73" s="33">
        <v>1</v>
      </c>
      <c r="H73" s="33">
        <v>1</v>
      </c>
      <c r="I73" s="33">
        <v>1</v>
      </c>
      <c r="J73" s="33">
        <v>1</v>
      </c>
      <c r="K73" s="17">
        <f t="shared" si="128"/>
        <v>100</v>
      </c>
      <c r="L73" s="33">
        <v>750</v>
      </c>
      <c r="M73" s="33">
        <v>18</v>
      </c>
      <c r="N73" s="17">
        <f t="shared" si="129"/>
        <v>2070900</v>
      </c>
      <c r="O73" s="17">
        <f t="shared" si="130"/>
        <v>2070900</v>
      </c>
      <c r="P73" s="33">
        <v>100000</v>
      </c>
      <c r="Q73" s="17">
        <f t="shared" si="131"/>
        <v>100000</v>
      </c>
    </row>
    <row r="74" spans="1:17">
      <c r="A74" s="14">
        <v>66</v>
      </c>
      <c r="B74" s="34">
        <v>67</v>
      </c>
      <c r="C74" s="30" t="s">
        <v>86</v>
      </c>
      <c r="D74" s="31">
        <v>2340</v>
      </c>
      <c r="E74" s="32">
        <v>43258</v>
      </c>
      <c r="F74" s="33">
        <v>1</v>
      </c>
      <c r="G74" s="33">
        <v>1</v>
      </c>
      <c r="H74" s="33">
        <v>1</v>
      </c>
      <c r="I74" s="33">
        <v>1</v>
      </c>
      <c r="J74" s="33">
        <v>0</v>
      </c>
      <c r="K74" s="17">
        <f t="shared" ref="K74" si="132">(F$7*F74+G$7*G74+H$7*H74+I$7*I74+J$7*J74)</f>
        <v>90</v>
      </c>
      <c r="L74" s="33">
        <v>750</v>
      </c>
      <c r="M74" s="33">
        <v>18</v>
      </c>
      <c r="N74" s="17">
        <f t="shared" ref="N74:N76" si="133">D74*L74*(1+M74/100)</f>
        <v>2070900</v>
      </c>
      <c r="O74" s="17">
        <f t="shared" ref="O74:O76" si="134">K74*N74/100</f>
        <v>1863810</v>
      </c>
      <c r="P74" s="33">
        <v>100000</v>
      </c>
      <c r="Q74" s="17">
        <f t="shared" ref="Q74:Q76" si="135">P74*K74/100</f>
        <v>90000</v>
      </c>
    </row>
    <row r="75" spans="1:17">
      <c r="A75" s="14">
        <v>67</v>
      </c>
      <c r="B75" s="34">
        <v>68</v>
      </c>
      <c r="C75" s="30" t="s">
        <v>86</v>
      </c>
      <c r="D75" s="31">
        <v>2340</v>
      </c>
      <c r="E75" s="32">
        <v>43267</v>
      </c>
      <c r="F75" s="33">
        <v>1</v>
      </c>
      <c r="G75" s="33">
        <v>1</v>
      </c>
      <c r="H75" s="33">
        <v>1</v>
      </c>
      <c r="I75" s="33">
        <v>1</v>
      </c>
      <c r="J75" s="33">
        <v>0</v>
      </c>
      <c r="K75" s="17">
        <f t="shared" ref="K75" si="136">(F$7*F75+G$7*G75+H$7*H75+I$7*I75+J$7*J75)</f>
        <v>90</v>
      </c>
      <c r="L75" s="33">
        <v>750</v>
      </c>
      <c r="M75" s="33">
        <v>18</v>
      </c>
      <c r="N75" s="17">
        <f t="shared" si="133"/>
        <v>2070900</v>
      </c>
      <c r="O75" s="17">
        <f t="shared" si="134"/>
        <v>1863810</v>
      </c>
      <c r="P75" s="33">
        <v>100000</v>
      </c>
      <c r="Q75" s="17">
        <f t="shared" si="135"/>
        <v>90000</v>
      </c>
    </row>
    <row r="76" spans="1:17">
      <c r="A76" s="14">
        <v>68</v>
      </c>
      <c r="B76" s="34">
        <v>69</v>
      </c>
      <c r="C76" s="30" t="s">
        <v>86</v>
      </c>
      <c r="D76" s="31">
        <v>2340</v>
      </c>
      <c r="E76" s="32">
        <v>43449</v>
      </c>
      <c r="F76" s="33">
        <v>1</v>
      </c>
      <c r="G76" s="33">
        <v>1</v>
      </c>
      <c r="H76" s="33">
        <v>1</v>
      </c>
      <c r="I76" s="33">
        <v>1</v>
      </c>
      <c r="J76" s="33">
        <v>0</v>
      </c>
      <c r="K76" s="17">
        <f t="shared" ref="K76" si="137">(F$7*F76+G$7*G76+H$7*H76+I$7*I76+J$7*J76)</f>
        <v>90</v>
      </c>
      <c r="L76" s="33">
        <v>750</v>
      </c>
      <c r="M76" s="33">
        <v>18</v>
      </c>
      <c r="N76" s="17">
        <f t="shared" si="133"/>
        <v>2070900</v>
      </c>
      <c r="O76" s="17">
        <f t="shared" si="134"/>
        <v>1863810</v>
      </c>
      <c r="P76" s="33">
        <v>100000</v>
      </c>
      <c r="Q76" s="17">
        <f t="shared" si="135"/>
        <v>90000</v>
      </c>
    </row>
    <row r="77" spans="1:17">
      <c r="A77" s="14">
        <v>69</v>
      </c>
      <c r="B77" s="34">
        <v>70</v>
      </c>
      <c r="C77" s="30" t="s">
        <v>86</v>
      </c>
      <c r="D77" s="31">
        <v>2340</v>
      </c>
      <c r="E77" s="32">
        <v>43265</v>
      </c>
      <c r="F77" s="33">
        <v>1</v>
      </c>
      <c r="G77" s="33">
        <v>1</v>
      </c>
      <c r="H77" s="33">
        <v>1</v>
      </c>
      <c r="I77" s="33">
        <v>1</v>
      </c>
      <c r="J77" s="33">
        <v>1</v>
      </c>
      <c r="K77" s="17">
        <f t="shared" ref="K77" si="138">(F$7*F77+G$7*G77+H$7*H77+I$7*I77+J$7*J77)</f>
        <v>100</v>
      </c>
      <c r="L77" s="33">
        <v>750</v>
      </c>
      <c r="M77" s="33">
        <v>18</v>
      </c>
      <c r="N77" s="17">
        <f t="shared" ref="N77" si="139">D77*L77*(1+M77/100)</f>
        <v>2070900</v>
      </c>
      <c r="O77" s="17">
        <f t="shared" ref="O77" si="140">K77*N77/100</f>
        <v>2070900</v>
      </c>
      <c r="P77" s="33">
        <v>100000</v>
      </c>
      <c r="Q77" s="17">
        <f t="shared" ref="Q77" si="141">P77*K77/100</f>
        <v>100000</v>
      </c>
    </row>
    <row r="78" spans="1:17">
      <c r="A78" s="14">
        <v>70</v>
      </c>
      <c r="B78" s="34">
        <v>71</v>
      </c>
      <c r="C78" s="30" t="s">
        <v>89</v>
      </c>
      <c r="D78" s="31">
        <v>1250</v>
      </c>
      <c r="E78" s="32">
        <v>43265</v>
      </c>
      <c r="F78" s="33">
        <v>1</v>
      </c>
      <c r="G78" s="33">
        <v>1</v>
      </c>
      <c r="H78" s="33">
        <v>1</v>
      </c>
      <c r="I78" s="33">
        <v>1</v>
      </c>
      <c r="J78" s="33">
        <v>0</v>
      </c>
      <c r="K78" s="17">
        <f t="shared" ref="K78" si="142">(F$7*F78+G$7*G78+H$7*H78+I$7*I78+J$7*J78)</f>
        <v>90</v>
      </c>
      <c r="L78" s="33">
        <v>775</v>
      </c>
      <c r="M78" s="33">
        <v>18</v>
      </c>
      <c r="N78" s="17">
        <f t="shared" ref="N78" si="143">D78*L78*(1+M78/100)</f>
        <v>1143125</v>
      </c>
      <c r="O78" s="17">
        <f t="shared" ref="O78" si="144">K78*N78/100</f>
        <v>1028812.5</v>
      </c>
      <c r="P78" s="33">
        <v>100000</v>
      </c>
      <c r="Q78" s="17">
        <f t="shared" ref="Q78" si="145">P78*K78/100</f>
        <v>90000</v>
      </c>
    </row>
    <row r="79" spans="1:17">
      <c r="A79" s="14">
        <v>71</v>
      </c>
      <c r="B79" s="34">
        <v>72</v>
      </c>
      <c r="C79" s="30" t="s">
        <v>88</v>
      </c>
      <c r="D79" s="31">
        <v>2340</v>
      </c>
      <c r="E79" s="32">
        <v>43033</v>
      </c>
      <c r="F79" s="33">
        <v>1</v>
      </c>
      <c r="G79" s="33">
        <v>1</v>
      </c>
      <c r="H79" s="33">
        <v>1</v>
      </c>
      <c r="I79" s="33">
        <v>1</v>
      </c>
      <c r="J79" s="33">
        <v>0</v>
      </c>
      <c r="K79" s="17">
        <f t="shared" ref="K79" si="146">(F$7*F79+G$7*G79+H$7*H79+I$7*I79+J$7*J79)</f>
        <v>90</v>
      </c>
      <c r="L79" s="33">
        <v>700</v>
      </c>
      <c r="M79" s="33">
        <v>18</v>
      </c>
      <c r="N79" s="17">
        <f t="shared" ref="N79" si="147">D79*L79*(1+M79/100)</f>
        <v>1932840</v>
      </c>
      <c r="O79" s="17">
        <f t="shared" ref="O79" si="148">K79*N79/100</f>
        <v>1739556</v>
      </c>
      <c r="P79" s="33">
        <v>100000</v>
      </c>
      <c r="Q79" s="17">
        <f t="shared" ref="Q79" si="149">P79*K79/100</f>
        <v>90000</v>
      </c>
    </row>
    <row r="80" spans="1:17">
      <c r="A80" s="14">
        <v>72</v>
      </c>
      <c r="B80" s="34">
        <v>73</v>
      </c>
      <c r="C80" s="30" t="s">
        <v>88</v>
      </c>
      <c r="D80" s="31">
        <v>2340</v>
      </c>
      <c r="E80" s="32">
        <v>43283</v>
      </c>
      <c r="F80" s="33">
        <v>1</v>
      </c>
      <c r="G80" s="33">
        <v>1</v>
      </c>
      <c r="H80" s="33">
        <v>1</v>
      </c>
      <c r="I80" s="33">
        <v>1</v>
      </c>
      <c r="J80" s="33">
        <v>0</v>
      </c>
      <c r="K80" s="17">
        <f t="shared" ref="K80" si="150">(F$7*F80+G$7*G80+H$7*H80+I$7*I80+J$7*J80)</f>
        <v>90</v>
      </c>
      <c r="L80" s="33">
        <v>700</v>
      </c>
      <c r="M80" s="33">
        <v>18</v>
      </c>
      <c r="N80" s="17">
        <f t="shared" ref="N80" si="151">D80*L80*(1+M80/100)</f>
        <v>1932840</v>
      </c>
      <c r="O80" s="17">
        <f t="shared" ref="O80" si="152">K80*N80/100</f>
        <v>1739556</v>
      </c>
      <c r="P80" s="33">
        <v>100000</v>
      </c>
      <c r="Q80" s="17">
        <f t="shared" ref="Q80" si="153">P80*K80/100</f>
        <v>90000</v>
      </c>
    </row>
    <row r="81" spans="1:17">
      <c r="A81" s="14">
        <v>73</v>
      </c>
      <c r="B81" s="34">
        <v>74</v>
      </c>
      <c r="C81" s="30" t="s">
        <v>89</v>
      </c>
      <c r="D81" s="31">
        <v>1250</v>
      </c>
      <c r="E81" s="32">
        <v>43286</v>
      </c>
      <c r="F81" s="33">
        <v>1</v>
      </c>
      <c r="G81" s="33">
        <v>1</v>
      </c>
      <c r="H81" s="33">
        <v>1</v>
      </c>
      <c r="I81" s="33">
        <v>1</v>
      </c>
      <c r="J81" s="33">
        <v>1</v>
      </c>
      <c r="K81" s="17">
        <f t="shared" ref="K81" si="154">(F$7*F81+G$7*G81+H$7*H81+I$7*I81+J$7*J81)</f>
        <v>100</v>
      </c>
      <c r="L81" s="33">
        <v>775</v>
      </c>
      <c r="M81" s="33">
        <v>18</v>
      </c>
      <c r="N81" s="17">
        <f t="shared" ref="N81" si="155">D81*L81*(1+M81/100)</f>
        <v>1143125</v>
      </c>
      <c r="O81" s="17">
        <f t="shared" ref="O81" si="156">K81*N81/100</f>
        <v>1143125</v>
      </c>
      <c r="P81" s="33">
        <v>100000</v>
      </c>
      <c r="Q81" s="17">
        <f t="shared" ref="Q81" si="157">P81*K81/100</f>
        <v>100000</v>
      </c>
    </row>
    <row r="82" spans="1:17">
      <c r="A82" s="14">
        <v>74</v>
      </c>
      <c r="B82" s="34">
        <v>75</v>
      </c>
      <c r="C82" s="30" t="s">
        <v>89</v>
      </c>
      <c r="D82" s="31">
        <v>1250</v>
      </c>
      <c r="E82" s="32">
        <v>42994</v>
      </c>
      <c r="F82" s="33">
        <v>1</v>
      </c>
      <c r="G82" s="33">
        <v>1</v>
      </c>
      <c r="H82" s="33">
        <v>1</v>
      </c>
      <c r="I82" s="33">
        <v>1</v>
      </c>
      <c r="J82" s="33">
        <v>1</v>
      </c>
      <c r="K82" s="17">
        <f t="shared" ref="K82" si="158">(F$7*F82+G$7*G82+H$7*H82+I$7*I82+J$7*J82)</f>
        <v>100</v>
      </c>
      <c r="L82" s="33">
        <v>775</v>
      </c>
      <c r="M82" s="33">
        <v>18</v>
      </c>
      <c r="N82" s="17">
        <f t="shared" ref="N82" si="159">D82*L82*(1+M82/100)</f>
        <v>1143125</v>
      </c>
      <c r="O82" s="17">
        <f t="shared" ref="O82" si="160">K82*N82/100</f>
        <v>1143125</v>
      </c>
      <c r="P82" s="33">
        <v>100000</v>
      </c>
      <c r="Q82" s="17">
        <f t="shared" ref="Q82" si="161">P82*K82/100</f>
        <v>100000</v>
      </c>
    </row>
    <row r="83" spans="1:17">
      <c r="A83" s="14">
        <v>75</v>
      </c>
      <c r="B83" s="34">
        <v>76</v>
      </c>
      <c r="C83" s="30" t="s">
        <v>89</v>
      </c>
      <c r="D83" s="31">
        <v>1250</v>
      </c>
      <c r="E83" s="32">
        <v>43238</v>
      </c>
      <c r="F83" s="33">
        <v>1</v>
      </c>
      <c r="G83" s="33">
        <v>1</v>
      </c>
      <c r="H83" s="33">
        <v>1</v>
      </c>
      <c r="I83" s="33">
        <v>1</v>
      </c>
      <c r="J83" s="33">
        <v>1</v>
      </c>
      <c r="K83" s="17">
        <f t="shared" ref="K83" si="162">(F$7*F83+G$7*G83+H$7*H83+I$7*I83+J$7*J83)</f>
        <v>100</v>
      </c>
      <c r="L83" s="33">
        <v>775</v>
      </c>
      <c r="M83" s="33">
        <v>18</v>
      </c>
      <c r="N83" s="17">
        <f t="shared" ref="N83" si="163">D83*L83*(1+M83/100)</f>
        <v>1143125</v>
      </c>
      <c r="O83" s="17">
        <f t="shared" ref="O83" si="164">K83*N83/100</f>
        <v>1143125</v>
      </c>
      <c r="P83" s="33">
        <v>100000</v>
      </c>
      <c r="Q83" s="17">
        <f t="shared" ref="Q83" si="165">P83*K83/100</f>
        <v>100000</v>
      </c>
    </row>
    <row r="84" spans="1:17">
      <c r="A84" s="14">
        <v>76</v>
      </c>
      <c r="B84" s="34">
        <v>77</v>
      </c>
      <c r="C84" s="30" t="s">
        <v>89</v>
      </c>
      <c r="D84" s="31">
        <v>1250</v>
      </c>
      <c r="E84" s="32">
        <v>43034</v>
      </c>
      <c r="F84" s="33">
        <v>1</v>
      </c>
      <c r="G84" s="33">
        <v>1</v>
      </c>
      <c r="H84" s="33">
        <v>1</v>
      </c>
      <c r="I84" s="33">
        <v>1</v>
      </c>
      <c r="J84" s="33">
        <v>1</v>
      </c>
      <c r="K84" s="17">
        <f t="shared" ref="K84" si="166">(F$7*F84+G$7*G84+H$7*H84+I$7*I84+J$7*J84)</f>
        <v>100</v>
      </c>
      <c r="L84" s="33">
        <v>775</v>
      </c>
      <c r="M84" s="33">
        <v>18</v>
      </c>
      <c r="N84" s="17">
        <f t="shared" ref="N84" si="167">D84*L84*(1+M84/100)</f>
        <v>1143125</v>
      </c>
      <c r="O84" s="17">
        <f t="shared" ref="O84" si="168">K84*N84/100</f>
        <v>1143125</v>
      </c>
      <c r="P84" s="33">
        <v>100000</v>
      </c>
      <c r="Q84" s="17">
        <f t="shared" ref="Q84" si="169">P84*K84/100</f>
        <v>100000</v>
      </c>
    </row>
    <row r="85" spans="1:17">
      <c r="A85" s="14">
        <v>77</v>
      </c>
      <c r="B85" s="34">
        <v>78</v>
      </c>
      <c r="C85" s="30" t="s">
        <v>89</v>
      </c>
      <c r="D85" s="31">
        <v>1250</v>
      </c>
      <c r="E85" s="32">
        <v>43069</v>
      </c>
      <c r="F85" s="33">
        <v>1</v>
      </c>
      <c r="G85" s="33">
        <v>1</v>
      </c>
      <c r="H85" s="33">
        <v>1</v>
      </c>
      <c r="I85" s="33">
        <v>1</v>
      </c>
      <c r="J85" s="33">
        <v>1</v>
      </c>
      <c r="K85" s="17">
        <f t="shared" ref="K85" si="170">(F$7*F85+G$7*G85+H$7*H85+I$7*I85+J$7*J85)</f>
        <v>100</v>
      </c>
      <c r="L85" s="33">
        <v>775</v>
      </c>
      <c r="M85" s="33">
        <v>18</v>
      </c>
      <c r="N85" s="17">
        <f t="shared" ref="N85" si="171">D85*L85*(1+M85/100)</f>
        <v>1143125</v>
      </c>
      <c r="O85" s="17">
        <f t="shared" ref="O85" si="172">K85*N85/100</f>
        <v>1143125</v>
      </c>
      <c r="P85" s="33">
        <v>100000</v>
      </c>
      <c r="Q85" s="17">
        <f t="shared" ref="Q85" si="173">P85*K85/100</f>
        <v>100000</v>
      </c>
    </row>
    <row r="86" spans="1:17">
      <c r="A86" s="14">
        <v>78</v>
      </c>
      <c r="B86" s="34">
        <v>79</v>
      </c>
      <c r="C86" s="30" t="s">
        <v>89</v>
      </c>
      <c r="D86" s="31">
        <v>1250</v>
      </c>
      <c r="E86" s="32">
        <v>43034</v>
      </c>
      <c r="F86" s="33">
        <v>1</v>
      </c>
      <c r="G86" s="33">
        <v>1</v>
      </c>
      <c r="H86" s="33">
        <v>1</v>
      </c>
      <c r="I86" s="33">
        <v>1</v>
      </c>
      <c r="J86" s="33">
        <v>1</v>
      </c>
      <c r="K86" s="17">
        <f t="shared" ref="K86" si="174">(F$7*F86+G$7*G86+H$7*H86+I$7*I86+J$7*J86)</f>
        <v>100</v>
      </c>
      <c r="L86" s="33">
        <v>775</v>
      </c>
      <c r="M86" s="33">
        <v>18</v>
      </c>
      <c r="N86" s="17">
        <f t="shared" ref="N86" si="175">D86*L86*(1+M86/100)</f>
        <v>1143125</v>
      </c>
      <c r="O86" s="17">
        <f t="shared" ref="O86" si="176">K86*N86/100</f>
        <v>1143125</v>
      </c>
      <c r="P86" s="33">
        <v>100000</v>
      </c>
      <c r="Q86" s="17">
        <f t="shared" ref="Q86" si="177">P86*K86/100</f>
        <v>100000</v>
      </c>
    </row>
    <row r="87" spans="1:17">
      <c r="A87" s="14">
        <v>79</v>
      </c>
      <c r="B87" s="34">
        <v>80</v>
      </c>
      <c r="C87" s="30" t="s">
        <v>89</v>
      </c>
      <c r="D87" s="31">
        <v>1250</v>
      </c>
      <c r="E87" s="32">
        <v>43034</v>
      </c>
      <c r="F87" s="33">
        <v>1</v>
      </c>
      <c r="G87" s="33">
        <v>1</v>
      </c>
      <c r="H87" s="33">
        <v>1</v>
      </c>
      <c r="I87" s="33">
        <v>1</v>
      </c>
      <c r="J87" s="33">
        <v>1</v>
      </c>
      <c r="K87" s="17">
        <f t="shared" ref="K87" si="178">(F$7*F87+G$7*G87+H$7*H87+I$7*I87+J$7*J87)</f>
        <v>100</v>
      </c>
      <c r="L87" s="33">
        <v>775</v>
      </c>
      <c r="M87" s="33">
        <v>18</v>
      </c>
      <c r="N87" s="17">
        <f t="shared" ref="N87" si="179">D87*L87*(1+M87/100)</f>
        <v>1143125</v>
      </c>
      <c r="O87" s="17">
        <f t="shared" ref="O87" si="180">K87*N87/100</f>
        <v>1143125</v>
      </c>
      <c r="P87" s="33">
        <v>100000</v>
      </c>
      <c r="Q87" s="17">
        <f t="shared" ref="Q87" si="181">P87*K87/100</f>
        <v>100000</v>
      </c>
    </row>
    <row r="88" spans="1:17">
      <c r="A88" s="14">
        <v>80</v>
      </c>
      <c r="B88" s="34">
        <v>81</v>
      </c>
      <c r="C88" s="30" t="s">
        <v>86</v>
      </c>
      <c r="D88" s="31">
        <v>2340</v>
      </c>
      <c r="E88" s="32">
        <v>43034</v>
      </c>
      <c r="F88" s="33">
        <v>1</v>
      </c>
      <c r="G88" s="33">
        <v>1</v>
      </c>
      <c r="H88" s="33">
        <v>1</v>
      </c>
      <c r="I88" s="33">
        <v>1</v>
      </c>
      <c r="J88" s="33">
        <v>0</v>
      </c>
      <c r="K88" s="17">
        <f t="shared" ref="K88" si="182">(F$7*F88+G$7*G88+H$7*H88+I$7*I88+J$7*J88)</f>
        <v>90</v>
      </c>
      <c r="L88" s="33">
        <v>750</v>
      </c>
      <c r="M88" s="33">
        <v>18</v>
      </c>
      <c r="N88" s="17">
        <f t="shared" ref="N88" si="183">D88*L88*(1+M88/100)</f>
        <v>2070900</v>
      </c>
      <c r="O88" s="17">
        <f t="shared" ref="O88" si="184">K88*N88/100</f>
        <v>1863810</v>
      </c>
      <c r="P88" s="33">
        <v>100000</v>
      </c>
      <c r="Q88" s="17">
        <f t="shared" ref="Q88" si="185">P88*K88/100</f>
        <v>90000</v>
      </c>
    </row>
    <row r="89" spans="1:17">
      <c r="A89" s="14">
        <v>81</v>
      </c>
      <c r="B89" s="34">
        <v>82</v>
      </c>
      <c r="C89" s="30" t="s">
        <v>86</v>
      </c>
      <c r="D89" s="31">
        <v>2340</v>
      </c>
      <c r="E89" s="32">
        <v>43272</v>
      </c>
      <c r="F89" s="33">
        <v>1</v>
      </c>
      <c r="G89" s="33">
        <v>1</v>
      </c>
      <c r="H89" s="33">
        <v>1</v>
      </c>
      <c r="I89" s="33">
        <v>1</v>
      </c>
      <c r="J89" s="33">
        <v>0</v>
      </c>
      <c r="K89" s="17">
        <f t="shared" ref="K89" si="186">(F$7*F89+G$7*G89+H$7*H89+I$7*I89+J$7*J89)</f>
        <v>90</v>
      </c>
      <c r="L89" s="33">
        <v>750</v>
      </c>
      <c r="M89" s="33">
        <v>18</v>
      </c>
      <c r="N89" s="17">
        <f t="shared" ref="N89" si="187">D89*L89*(1+M89/100)</f>
        <v>2070900</v>
      </c>
      <c r="O89" s="17">
        <f t="shared" ref="O89" si="188">K89*N89/100</f>
        <v>1863810</v>
      </c>
      <c r="P89" s="33">
        <v>100000</v>
      </c>
      <c r="Q89" s="17">
        <f t="shared" ref="Q89" si="189">P89*K89/100</f>
        <v>90000</v>
      </c>
    </row>
    <row r="90" spans="1:17">
      <c r="A90" s="14">
        <v>82</v>
      </c>
      <c r="B90" s="34">
        <v>83</v>
      </c>
      <c r="C90" s="30" t="s">
        <v>89</v>
      </c>
      <c r="D90" s="31">
        <v>1250</v>
      </c>
      <c r="E90" s="32">
        <v>43269</v>
      </c>
      <c r="F90" s="33">
        <v>1</v>
      </c>
      <c r="G90" s="33">
        <v>1</v>
      </c>
      <c r="H90" s="33">
        <v>1</v>
      </c>
      <c r="I90" s="33">
        <v>1</v>
      </c>
      <c r="J90" s="33">
        <v>1</v>
      </c>
      <c r="K90" s="17">
        <f t="shared" ref="K90:K118" si="190">(F$7*F90+G$7*G90+H$7*H90+I$7*I90+J$7*J90)</f>
        <v>100</v>
      </c>
      <c r="L90" s="33">
        <v>775</v>
      </c>
      <c r="M90" s="33">
        <v>18</v>
      </c>
      <c r="N90" s="17">
        <f t="shared" ref="N90" si="191">D90*L90*(1+M90/100)</f>
        <v>1143125</v>
      </c>
      <c r="O90" s="17">
        <f t="shared" ref="O90" si="192">K90*N90/100</f>
        <v>1143125</v>
      </c>
      <c r="P90" s="33">
        <v>100000</v>
      </c>
      <c r="Q90" s="17">
        <f t="shared" ref="Q90" si="193">P90*K90/100</f>
        <v>100000</v>
      </c>
    </row>
    <row r="91" spans="1:17">
      <c r="A91" s="14">
        <v>83</v>
      </c>
      <c r="B91" s="34">
        <v>84</v>
      </c>
      <c r="C91" s="30" t="s">
        <v>89</v>
      </c>
      <c r="D91" s="31">
        <v>1250</v>
      </c>
      <c r="E91" s="32">
        <v>43277</v>
      </c>
      <c r="F91" s="33">
        <v>1</v>
      </c>
      <c r="G91" s="33">
        <v>1</v>
      </c>
      <c r="H91" s="33">
        <v>1</v>
      </c>
      <c r="I91" s="33">
        <v>1</v>
      </c>
      <c r="J91" s="33">
        <v>1</v>
      </c>
      <c r="K91" s="17">
        <f t="shared" si="190"/>
        <v>100</v>
      </c>
      <c r="L91" s="33">
        <v>775</v>
      </c>
      <c r="M91" s="33">
        <v>18</v>
      </c>
      <c r="N91" s="17">
        <f t="shared" ref="N91" si="194">D91*L91*(1+M91/100)</f>
        <v>1143125</v>
      </c>
      <c r="O91" s="17">
        <f t="shared" ref="O91" si="195">K91*N91/100</f>
        <v>1143125</v>
      </c>
      <c r="P91" s="33">
        <v>100000</v>
      </c>
      <c r="Q91" s="17">
        <f t="shared" ref="Q91" si="196">P91*K91/100</f>
        <v>100000</v>
      </c>
    </row>
    <row r="92" spans="1:17">
      <c r="A92" s="14">
        <v>84</v>
      </c>
      <c r="B92" s="34">
        <v>85</v>
      </c>
      <c r="C92" s="30" t="s">
        <v>86</v>
      </c>
      <c r="D92" s="31">
        <v>2340</v>
      </c>
      <c r="E92" s="32">
        <v>43277</v>
      </c>
      <c r="F92" s="33">
        <v>1</v>
      </c>
      <c r="G92" s="33">
        <v>1</v>
      </c>
      <c r="H92" s="33">
        <v>1</v>
      </c>
      <c r="I92" s="33">
        <v>1</v>
      </c>
      <c r="J92" s="33">
        <v>0</v>
      </c>
      <c r="K92" s="17">
        <f t="shared" si="190"/>
        <v>90</v>
      </c>
      <c r="L92" s="33">
        <v>750</v>
      </c>
      <c r="M92" s="33">
        <v>18</v>
      </c>
      <c r="N92" s="17">
        <f t="shared" ref="N92" si="197">D92*L92*(1+M92/100)</f>
        <v>2070900</v>
      </c>
      <c r="O92" s="17">
        <f t="shared" ref="O92" si="198">K92*N92/100</f>
        <v>1863810</v>
      </c>
      <c r="P92" s="33">
        <v>100000</v>
      </c>
      <c r="Q92" s="17">
        <f t="shared" ref="Q92" si="199">P92*K92/100</f>
        <v>90000</v>
      </c>
    </row>
    <row r="93" spans="1:17">
      <c r="A93" s="14">
        <v>85</v>
      </c>
      <c r="B93" s="34">
        <v>86</v>
      </c>
      <c r="C93" s="30" t="s">
        <v>89</v>
      </c>
      <c r="D93" s="31">
        <v>1250</v>
      </c>
      <c r="E93" s="32">
        <v>43082</v>
      </c>
      <c r="F93" s="33">
        <v>1</v>
      </c>
      <c r="G93" s="33">
        <v>1</v>
      </c>
      <c r="H93" s="33">
        <v>1</v>
      </c>
      <c r="I93" s="33">
        <v>1</v>
      </c>
      <c r="J93" s="33">
        <v>1</v>
      </c>
      <c r="K93" s="17">
        <f t="shared" si="190"/>
        <v>100</v>
      </c>
      <c r="L93" s="33">
        <v>775</v>
      </c>
      <c r="M93" s="33">
        <v>18</v>
      </c>
      <c r="N93" s="17">
        <f t="shared" ref="N93:N99" si="200">D93*L93*(1+M93/100)</f>
        <v>1143125</v>
      </c>
      <c r="O93" s="17">
        <f t="shared" ref="O93:O99" si="201">K93*N93/100</f>
        <v>1143125</v>
      </c>
      <c r="P93" s="33">
        <v>100000</v>
      </c>
      <c r="Q93" s="17">
        <f t="shared" ref="Q93:Q99" si="202">P93*K93/100</f>
        <v>100000</v>
      </c>
    </row>
    <row r="94" spans="1:17">
      <c r="A94" s="14">
        <v>86</v>
      </c>
      <c r="B94" s="34">
        <v>87</v>
      </c>
      <c r="C94" s="30" t="s">
        <v>89</v>
      </c>
      <c r="D94" s="31">
        <v>1250</v>
      </c>
      <c r="E94" s="32">
        <v>43082</v>
      </c>
      <c r="F94" s="33">
        <v>1</v>
      </c>
      <c r="G94" s="33">
        <v>1</v>
      </c>
      <c r="H94" s="33">
        <v>1</v>
      </c>
      <c r="I94" s="33">
        <v>1</v>
      </c>
      <c r="J94" s="33">
        <v>1</v>
      </c>
      <c r="K94" s="17">
        <f t="shared" si="190"/>
        <v>100</v>
      </c>
      <c r="L94" s="33">
        <v>775</v>
      </c>
      <c r="M94" s="33">
        <v>18</v>
      </c>
      <c r="N94" s="17">
        <f t="shared" si="200"/>
        <v>1143125</v>
      </c>
      <c r="O94" s="17">
        <f t="shared" si="201"/>
        <v>1143125</v>
      </c>
      <c r="P94" s="33">
        <v>100000</v>
      </c>
      <c r="Q94" s="17">
        <f t="shared" si="202"/>
        <v>100000</v>
      </c>
    </row>
    <row r="95" spans="1:17">
      <c r="A95" s="14">
        <v>87</v>
      </c>
      <c r="B95" s="34">
        <v>88</v>
      </c>
      <c r="C95" s="30" t="s">
        <v>89</v>
      </c>
      <c r="D95" s="31">
        <v>1250</v>
      </c>
      <c r="E95" s="32">
        <v>43276</v>
      </c>
      <c r="F95" s="33">
        <v>1</v>
      </c>
      <c r="G95" s="33">
        <v>1</v>
      </c>
      <c r="H95" s="33">
        <v>1</v>
      </c>
      <c r="I95" s="33">
        <v>1</v>
      </c>
      <c r="J95" s="33">
        <v>1</v>
      </c>
      <c r="K95" s="17">
        <f t="shared" si="190"/>
        <v>100</v>
      </c>
      <c r="L95" s="33">
        <v>775</v>
      </c>
      <c r="M95" s="33">
        <v>18</v>
      </c>
      <c r="N95" s="17">
        <f t="shared" si="200"/>
        <v>1143125</v>
      </c>
      <c r="O95" s="17">
        <f t="shared" si="201"/>
        <v>1143125</v>
      </c>
      <c r="P95" s="33">
        <v>100000</v>
      </c>
      <c r="Q95" s="17">
        <f t="shared" si="202"/>
        <v>100000</v>
      </c>
    </row>
    <row r="96" spans="1:17">
      <c r="A96" s="14">
        <v>88</v>
      </c>
      <c r="B96" s="34">
        <v>89</v>
      </c>
      <c r="C96" s="30" t="s">
        <v>86</v>
      </c>
      <c r="D96" s="31">
        <v>2340</v>
      </c>
      <c r="E96" s="32">
        <v>43034</v>
      </c>
      <c r="F96" s="33">
        <v>1</v>
      </c>
      <c r="G96" s="33">
        <v>1</v>
      </c>
      <c r="H96" s="33">
        <v>1</v>
      </c>
      <c r="I96" s="33">
        <v>1</v>
      </c>
      <c r="J96" s="33">
        <v>0</v>
      </c>
      <c r="K96" s="17">
        <f t="shared" si="190"/>
        <v>90</v>
      </c>
      <c r="L96" s="33">
        <v>750</v>
      </c>
      <c r="M96" s="33">
        <v>18</v>
      </c>
      <c r="N96" s="17">
        <f t="shared" si="200"/>
        <v>2070900</v>
      </c>
      <c r="O96" s="17">
        <f t="shared" si="201"/>
        <v>1863810</v>
      </c>
      <c r="P96" s="33">
        <v>100000</v>
      </c>
      <c r="Q96" s="17">
        <f t="shared" si="202"/>
        <v>90000</v>
      </c>
    </row>
    <row r="97" spans="1:17">
      <c r="A97" s="14">
        <v>89</v>
      </c>
      <c r="B97" s="34">
        <v>90</v>
      </c>
      <c r="C97" s="30" t="s">
        <v>86</v>
      </c>
      <c r="D97" s="31">
        <v>2340</v>
      </c>
      <c r="E97" s="32">
        <v>43635</v>
      </c>
      <c r="F97" s="33">
        <v>1</v>
      </c>
      <c r="G97" s="33">
        <v>1</v>
      </c>
      <c r="H97" s="33">
        <v>1</v>
      </c>
      <c r="I97" s="33">
        <v>1</v>
      </c>
      <c r="J97" s="33">
        <v>1</v>
      </c>
      <c r="K97" s="17">
        <f t="shared" si="190"/>
        <v>100</v>
      </c>
      <c r="L97" s="33">
        <v>750</v>
      </c>
      <c r="M97" s="33">
        <v>18</v>
      </c>
      <c r="N97" s="17">
        <f t="shared" si="200"/>
        <v>2070900</v>
      </c>
      <c r="O97" s="17">
        <f t="shared" si="201"/>
        <v>2070900</v>
      </c>
      <c r="P97" s="33">
        <v>100000</v>
      </c>
      <c r="Q97" s="17">
        <f t="shared" si="202"/>
        <v>100000</v>
      </c>
    </row>
    <row r="98" spans="1:17">
      <c r="A98" s="14">
        <v>90</v>
      </c>
      <c r="B98" s="34">
        <v>91</v>
      </c>
      <c r="C98" s="30" t="s">
        <v>89</v>
      </c>
      <c r="D98" s="31">
        <v>1250</v>
      </c>
      <c r="E98" s="32">
        <v>42994</v>
      </c>
      <c r="F98" s="33">
        <v>1</v>
      </c>
      <c r="G98" s="33">
        <v>1</v>
      </c>
      <c r="H98" s="33">
        <v>1</v>
      </c>
      <c r="I98" s="33">
        <v>1</v>
      </c>
      <c r="J98" s="33">
        <v>1</v>
      </c>
      <c r="K98" s="17">
        <f t="shared" si="190"/>
        <v>100</v>
      </c>
      <c r="L98" s="33">
        <v>775</v>
      </c>
      <c r="M98" s="33">
        <v>18</v>
      </c>
      <c r="N98" s="17">
        <f t="shared" si="200"/>
        <v>1143125</v>
      </c>
      <c r="O98" s="17">
        <f t="shared" si="201"/>
        <v>1143125</v>
      </c>
      <c r="P98" s="33">
        <v>100000</v>
      </c>
      <c r="Q98" s="17">
        <f t="shared" si="202"/>
        <v>100000</v>
      </c>
    </row>
    <row r="99" spans="1:17">
      <c r="A99" s="14">
        <v>91</v>
      </c>
      <c r="B99" s="34">
        <v>92</v>
      </c>
      <c r="C99" s="30" t="s">
        <v>86</v>
      </c>
      <c r="D99" s="31">
        <v>2340</v>
      </c>
      <c r="E99" s="32">
        <v>42994</v>
      </c>
      <c r="F99" s="33">
        <v>1</v>
      </c>
      <c r="G99" s="33">
        <v>1</v>
      </c>
      <c r="H99" s="33">
        <v>1</v>
      </c>
      <c r="I99" s="33">
        <v>1</v>
      </c>
      <c r="J99" s="33">
        <v>1</v>
      </c>
      <c r="K99" s="17">
        <f t="shared" si="190"/>
        <v>100</v>
      </c>
      <c r="L99" s="33">
        <v>750</v>
      </c>
      <c r="M99" s="33">
        <v>18</v>
      </c>
      <c r="N99" s="17">
        <f t="shared" si="200"/>
        <v>2070900</v>
      </c>
      <c r="O99" s="17">
        <f t="shared" si="201"/>
        <v>2070900</v>
      </c>
      <c r="P99" s="33">
        <v>100000</v>
      </c>
      <c r="Q99" s="17">
        <f t="shared" si="202"/>
        <v>100000</v>
      </c>
    </row>
    <row r="100" spans="1:17">
      <c r="A100" s="14">
        <v>92</v>
      </c>
      <c r="B100" s="36"/>
      <c r="C100" s="37"/>
      <c r="D100" s="38"/>
      <c r="E100" s="39"/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17">
        <f t="shared" si="190"/>
        <v>0</v>
      </c>
      <c r="L100" s="33">
        <v>0</v>
      </c>
      <c r="M100" s="33">
        <v>0</v>
      </c>
      <c r="N100" s="17">
        <f t="shared" ref="N100" si="203">D100*L100*(1+M100/100)</f>
        <v>0</v>
      </c>
      <c r="O100" s="17">
        <f t="shared" ref="O100" si="204">K100*N100/100</f>
        <v>0</v>
      </c>
      <c r="P100" s="33">
        <v>0</v>
      </c>
      <c r="Q100" s="17">
        <f t="shared" ref="Q100" si="205">P100*K100/100</f>
        <v>0</v>
      </c>
    </row>
    <row r="101" spans="1:17">
      <c r="A101" s="14">
        <v>93</v>
      </c>
      <c r="B101" s="36"/>
      <c r="C101" s="37"/>
      <c r="D101" s="38"/>
      <c r="E101" s="39"/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17">
        <f t="shared" si="190"/>
        <v>0</v>
      </c>
      <c r="L101" s="33">
        <v>0</v>
      </c>
      <c r="M101" s="33">
        <v>0</v>
      </c>
      <c r="N101" s="17">
        <f t="shared" ref="N101" si="206">D101*L101*(1+M101/100)</f>
        <v>0</v>
      </c>
      <c r="O101" s="17">
        <f t="shared" ref="O101" si="207">K101*N101/100</f>
        <v>0</v>
      </c>
      <c r="P101" s="33">
        <v>0</v>
      </c>
      <c r="Q101" s="17">
        <f t="shared" ref="Q101" si="208">P101*K101/100</f>
        <v>0</v>
      </c>
    </row>
    <row r="102" spans="1:17">
      <c r="A102" s="14">
        <v>94</v>
      </c>
      <c r="B102" s="36"/>
      <c r="C102" s="37"/>
      <c r="D102" s="38"/>
      <c r="E102" s="39"/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17">
        <f t="shared" si="190"/>
        <v>0</v>
      </c>
      <c r="L102" s="33">
        <v>0</v>
      </c>
      <c r="M102" s="33">
        <v>0</v>
      </c>
      <c r="N102" s="17">
        <f t="shared" ref="N102" si="209">D102*L102*(1+M102/100)</f>
        <v>0</v>
      </c>
      <c r="O102" s="17">
        <f t="shared" ref="O102" si="210">K102*N102/100</f>
        <v>0</v>
      </c>
      <c r="P102" s="33">
        <v>0</v>
      </c>
      <c r="Q102" s="17">
        <f t="shared" ref="Q102" si="211">P102*K102/100</f>
        <v>0</v>
      </c>
    </row>
    <row r="103" spans="1:17">
      <c r="A103" s="14">
        <v>95</v>
      </c>
      <c r="B103" s="36"/>
      <c r="C103" s="37"/>
      <c r="D103" s="38"/>
      <c r="E103" s="39"/>
      <c r="F103" s="33">
        <v>0</v>
      </c>
      <c r="G103" s="33">
        <v>0</v>
      </c>
      <c r="H103" s="33">
        <v>0</v>
      </c>
      <c r="I103" s="33">
        <v>0</v>
      </c>
      <c r="J103" s="33">
        <v>0</v>
      </c>
      <c r="K103" s="17">
        <f t="shared" si="190"/>
        <v>0</v>
      </c>
      <c r="L103" s="33">
        <v>0</v>
      </c>
      <c r="M103" s="33">
        <v>0</v>
      </c>
      <c r="N103" s="17">
        <f t="shared" ref="N103:N108" si="212">D103*L103*(1+M103/100)</f>
        <v>0</v>
      </c>
      <c r="O103" s="17">
        <f t="shared" ref="O103:O108" si="213">K103*N103/100</f>
        <v>0</v>
      </c>
      <c r="P103" s="33">
        <v>0</v>
      </c>
      <c r="Q103" s="17">
        <f t="shared" ref="Q103:Q108" si="214">P103*K103/100</f>
        <v>0</v>
      </c>
    </row>
    <row r="104" spans="1:17">
      <c r="A104" s="14">
        <v>96</v>
      </c>
      <c r="B104" s="36"/>
      <c r="C104" s="37"/>
      <c r="D104" s="38"/>
      <c r="E104" s="39"/>
      <c r="F104" s="33">
        <v>0</v>
      </c>
      <c r="G104" s="33">
        <v>0</v>
      </c>
      <c r="H104" s="33">
        <v>0</v>
      </c>
      <c r="I104" s="33">
        <v>0</v>
      </c>
      <c r="J104" s="33">
        <v>0</v>
      </c>
      <c r="K104" s="17">
        <f t="shared" si="190"/>
        <v>0</v>
      </c>
      <c r="L104" s="33">
        <v>0</v>
      </c>
      <c r="M104" s="33">
        <v>0</v>
      </c>
      <c r="N104" s="17">
        <f t="shared" si="212"/>
        <v>0</v>
      </c>
      <c r="O104" s="17">
        <f t="shared" si="213"/>
        <v>0</v>
      </c>
      <c r="P104" s="33">
        <v>0</v>
      </c>
      <c r="Q104" s="17">
        <f t="shared" si="214"/>
        <v>0</v>
      </c>
    </row>
    <row r="105" spans="1:17">
      <c r="A105" s="14">
        <v>97</v>
      </c>
      <c r="B105" s="36"/>
      <c r="C105" s="37"/>
      <c r="D105" s="38"/>
      <c r="E105" s="39"/>
      <c r="F105" s="33">
        <v>0</v>
      </c>
      <c r="G105" s="33">
        <v>0</v>
      </c>
      <c r="H105" s="33">
        <v>0</v>
      </c>
      <c r="I105" s="33">
        <v>0</v>
      </c>
      <c r="J105" s="33">
        <v>0</v>
      </c>
      <c r="K105" s="17">
        <f t="shared" si="190"/>
        <v>0</v>
      </c>
      <c r="L105" s="33">
        <v>0</v>
      </c>
      <c r="M105" s="33">
        <v>0</v>
      </c>
      <c r="N105" s="17">
        <f t="shared" si="212"/>
        <v>0</v>
      </c>
      <c r="O105" s="17">
        <f t="shared" si="213"/>
        <v>0</v>
      </c>
      <c r="P105" s="33">
        <v>0</v>
      </c>
      <c r="Q105" s="17">
        <f t="shared" si="214"/>
        <v>0</v>
      </c>
    </row>
    <row r="106" spans="1:17">
      <c r="A106" s="14">
        <v>98</v>
      </c>
      <c r="B106" s="36"/>
      <c r="C106" s="37"/>
      <c r="D106" s="38"/>
      <c r="E106" s="39"/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17">
        <f t="shared" si="190"/>
        <v>0</v>
      </c>
      <c r="L106" s="33">
        <v>0</v>
      </c>
      <c r="M106" s="33">
        <v>0</v>
      </c>
      <c r="N106" s="17">
        <f t="shared" si="212"/>
        <v>0</v>
      </c>
      <c r="O106" s="17">
        <f t="shared" si="213"/>
        <v>0</v>
      </c>
      <c r="P106" s="33">
        <v>0</v>
      </c>
      <c r="Q106" s="17">
        <f t="shared" si="214"/>
        <v>0</v>
      </c>
    </row>
    <row r="107" spans="1:17">
      <c r="A107" s="14">
        <v>99</v>
      </c>
      <c r="B107" s="36"/>
      <c r="C107" s="37"/>
      <c r="D107" s="38"/>
      <c r="E107" s="39"/>
      <c r="F107" s="33">
        <v>0</v>
      </c>
      <c r="G107" s="33">
        <v>0</v>
      </c>
      <c r="H107" s="33">
        <v>0</v>
      </c>
      <c r="I107" s="33">
        <v>0</v>
      </c>
      <c r="J107" s="33">
        <v>0</v>
      </c>
      <c r="K107" s="17">
        <f t="shared" si="190"/>
        <v>0</v>
      </c>
      <c r="L107" s="33">
        <v>0</v>
      </c>
      <c r="M107" s="33">
        <v>0</v>
      </c>
      <c r="N107" s="17">
        <f t="shared" si="212"/>
        <v>0</v>
      </c>
      <c r="O107" s="17">
        <f t="shared" si="213"/>
        <v>0</v>
      </c>
      <c r="P107" s="33">
        <v>0</v>
      </c>
      <c r="Q107" s="17">
        <f t="shared" si="214"/>
        <v>0</v>
      </c>
    </row>
    <row r="108" spans="1:17">
      <c r="A108" s="14">
        <v>100</v>
      </c>
      <c r="B108" s="36"/>
      <c r="C108" s="37"/>
      <c r="D108" s="38"/>
      <c r="E108" s="39"/>
      <c r="F108" s="33">
        <v>0</v>
      </c>
      <c r="G108" s="33">
        <v>0</v>
      </c>
      <c r="H108" s="33">
        <v>0</v>
      </c>
      <c r="I108" s="33">
        <v>0</v>
      </c>
      <c r="J108" s="33">
        <v>0</v>
      </c>
      <c r="K108" s="17">
        <f t="shared" si="190"/>
        <v>0</v>
      </c>
      <c r="L108" s="33">
        <v>0</v>
      </c>
      <c r="M108" s="33">
        <v>0</v>
      </c>
      <c r="N108" s="17">
        <f t="shared" si="212"/>
        <v>0</v>
      </c>
      <c r="O108" s="17">
        <f t="shared" si="213"/>
        <v>0</v>
      </c>
      <c r="P108" s="33">
        <v>0</v>
      </c>
      <c r="Q108" s="17">
        <f t="shared" si="214"/>
        <v>0</v>
      </c>
    </row>
    <row r="109" spans="1:17">
      <c r="A109" s="14">
        <v>101</v>
      </c>
      <c r="B109" s="36"/>
      <c r="C109" s="37"/>
      <c r="D109" s="38"/>
      <c r="E109" s="39"/>
      <c r="F109" s="33">
        <v>0</v>
      </c>
      <c r="G109" s="33">
        <v>0</v>
      </c>
      <c r="H109" s="33">
        <v>0</v>
      </c>
      <c r="I109" s="33">
        <v>0</v>
      </c>
      <c r="J109" s="33">
        <v>0</v>
      </c>
      <c r="K109" s="17">
        <f t="shared" si="190"/>
        <v>0</v>
      </c>
      <c r="L109" s="33">
        <v>0</v>
      </c>
      <c r="M109" s="33">
        <v>0</v>
      </c>
      <c r="N109" s="17">
        <f t="shared" ref="N109" si="215">D109*L109*(1+M109/100)</f>
        <v>0</v>
      </c>
      <c r="O109" s="17">
        <f t="shared" ref="O109" si="216">K109*N109/100</f>
        <v>0</v>
      </c>
      <c r="P109" s="33">
        <v>0</v>
      </c>
      <c r="Q109" s="17">
        <f t="shared" ref="Q109" si="217">P109*K109/100</f>
        <v>0</v>
      </c>
    </row>
    <row r="110" spans="1:17">
      <c r="A110" s="14">
        <v>102</v>
      </c>
      <c r="B110" s="36"/>
      <c r="C110" s="37"/>
      <c r="D110" s="38"/>
      <c r="E110" s="39"/>
      <c r="F110" s="33">
        <v>0</v>
      </c>
      <c r="G110" s="33">
        <v>0</v>
      </c>
      <c r="H110" s="33">
        <v>0</v>
      </c>
      <c r="I110" s="33">
        <v>0</v>
      </c>
      <c r="J110" s="33">
        <v>0</v>
      </c>
      <c r="K110" s="17">
        <f t="shared" si="190"/>
        <v>0</v>
      </c>
      <c r="L110" s="33">
        <v>0</v>
      </c>
      <c r="M110" s="33">
        <v>0</v>
      </c>
      <c r="N110" s="17">
        <f t="shared" ref="N110" si="218">D110*L110*(1+M110/100)</f>
        <v>0</v>
      </c>
      <c r="O110" s="17">
        <f t="shared" ref="O110" si="219">K110*N110/100</f>
        <v>0</v>
      </c>
      <c r="P110" s="33">
        <v>0</v>
      </c>
      <c r="Q110" s="17">
        <f t="shared" ref="Q110" si="220">P110*K110/100</f>
        <v>0</v>
      </c>
    </row>
    <row r="111" spans="1:17">
      <c r="A111" s="14">
        <v>103</v>
      </c>
      <c r="B111" s="36"/>
      <c r="C111" s="37"/>
      <c r="D111" s="38"/>
      <c r="E111" s="39"/>
      <c r="F111" s="33">
        <v>0</v>
      </c>
      <c r="G111" s="33">
        <v>0</v>
      </c>
      <c r="H111" s="33">
        <v>0</v>
      </c>
      <c r="I111" s="33">
        <v>0</v>
      </c>
      <c r="J111" s="33">
        <v>0</v>
      </c>
      <c r="K111" s="17">
        <f t="shared" si="190"/>
        <v>0</v>
      </c>
      <c r="L111" s="33">
        <v>0</v>
      </c>
      <c r="M111" s="33">
        <v>0</v>
      </c>
      <c r="N111" s="17">
        <f t="shared" ref="N111" si="221">D111*L111*(1+M111/100)</f>
        <v>0</v>
      </c>
      <c r="O111" s="17">
        <f t="shared" ref="O111" si="222">K111*N111/100</f>
        <v>0</v>
      </c>
      <c r="P111" s="33">
        <v>0</v>
      </c>
      <c r="Q111" s="17">
        <f t="shared" ref="Q111" si="223">P111*K111/100</f>
        <v>0</v>
      </c>
    </row>
    <row r="112" spans="1:17">
      <c r="A112" s="14">
        <v>104</v>
      </c>
      <c r="B112" s="36"/>
      <c r="C112" s="37"/>
      <c r="D112" s="38"/>
      <c r="E112" s="39"/>
      <c r="F112" s="33">
        <v>0</v>
      </c>
      <c r="G112" s="33">
        <v>0</v>
      </c>
      <c r="H112" s="33">
        <v>0</v>
      </c>
      <c r="I112" s="33">
        <v>0</v>
      </c>
      <c r="J112" s="33">
        <v>0</v>
      </c>
      <c r="K112" s="17">
        <f t="shared" si="190"/>
        <v>0</v>
      </c>
      <c r="L112" s="33">
        <v>0</v>
      </c>
      <c r="M112" s="33">
        <v>0</v>
      </c>
      <c r="N112" s="17">
        <f t="shared" ref="N112" si="224">D112*L112*(1+M112/100)</f>
        <v>0</v>
      </c>
      <c r="O112" s="17">
        <f t="shared" ref="O112" si="225">K112*N112/100</f>
        <v>0</v>
      </c>
      <c r="P112" s="33">
        <v>0</v>
      </c>
      <c r="Q112" s="17">
        <f t="shared" ref="Q112" si="226">P112*K112/100</f>
        <v>0</v>
      </c>
    </row>
    <row r="113" spans="1:17">
      <c r="A113" s="14">
        <v>105</v>
      </c>
      <c r="B113" s="36"/>
      <c r="C113" s="37"/>
      <c r="D113" s="38"/>
      <c r="E113" s="39"/>
      <c r="F113" s="33">
        <v>0</v>
      </c>
      <c r="G113" s="33">
        <v>0</v>
      </c>
      <c r="H113" s="33">
        <v>0</v>
      </c>
      <c r="I113" s="33">
        <v>0</v>
      </c>
      <c r="J113" s="33">
        <v>0</v>
      </c>
      <c r="K113" s="17">
        <f t="shared" si="190"/>
        <v>0</v>
      </c>
      <c r="L113" s="33">
        <v>0</v>
      </c>
      <c r="M113" s="33">
        <v>0</v>
      </c>
      <c r="N113" s="17">
        <f t="shared" ref="N113:N118" si="227">D113*L113*(1+M113/100)</f>
        <v>0</v>
      </c>
      <c r="O113" s="17">
        <f t="shared" ref="O113:O118" si="228">K113*N113/100</f>
        <v>0</v>
      </c>
      <c r="P113" s="33">
        <v>0</v>
      </c>
      <c r="Q113" s="17">
        <f t="shared" ref="Q113:Q118" si="229">P113*K113/100</f>
        <v>0</v>
      </c>
    </row>
    <row r="114" spans="1:17">
      <c r="A114" s="14">
        <v>106</v>
      </c>
      <c r="B114" s="36"/>
      <c r="C114" s="37"/>
      <c r="D114" s="38"/>
      <c r="E114" s="39"/>
      <c r="F114" s="33">
        <v>0</v>
      </c>
      <c r="G114" s="33">
        <v>0</v>
      </c>
      <c r="H114" s="33">
        <v>0</v>
      </c>
      <c r="I114" s="33">
        <v>0</v>
      </c>
      <c r="J114" s="33">
        <v>0</v>
      </c>
      <c r="K114" s="17">
        <f t="shared" si="190"/>
        <v>0</v>
      </c>
      <c r="L114" s="33">
        <v>0</v>
      </c>
      <c r="M114" s="33">
        <v>0</v>
      </c>
      <c r="N114" s="17">
        <f t="shared" si="227"/>
        <v>0</v>
      </c>
      <c r="O114" s="17">
        <f t="shared" si="228"/>
        <v>0</v>
      </c>
      <c r="P114" s="33">
        <v>0</v>
      </c>
      <c r="Q114" s="17">
        <f t="shared" si="229"/>
        <v>0</v>
      </c>
    </row>
    <row r="115" spans="1:17">
      <c r="A115" s="14">
        <v>107</v>
      </c>
      <c r="B115" s="36"/>
      <c r="C115" s="37"/>
      <c r="D115" s="38"/>
      <c r="E115" s="39"/>
      <c r="F115" s="33">
        <v>0</v>
      </c>
      <c r="G115" s="33">
        <v>0</v>
      </c>
      <c r="H115" s="33">
        <v>0</v>
      </c>
      <c r="I115" s="33">
        <v>0</v>
      </c>
      <c r="J115" s="33">
        <v>0</v>
      </c>
      <c r="K115" s="17">
        <f t="shared" si="190"/>
        <v>0</v>
      </c>
      <c r="L115" s="33">
        <v>0</v>
      </c>
      <c r="M115" s="33">
        <v>0</v>
      </c>
      <c r="N115" s="17">
        <f t="shared" si="227"/>
        <v>0</v>
      </c>
      <c r="O115" s="17">
        <f t="shared" si="228"/>
        <v>0</v>
      </c>
      <c r="P115" s="33">
        <v>0</v>
      </c>
      <c r="Q115" s="17">
        <f t="shared" si="229"/>
        <v>0</v>
      </c>
    </row>
    <row r="116" spans="1:17">
      <c r="A116" s="14">
        <v>108</v>
      </c>
      <c r="B116" s="36"/>
      <c r="C116" s="37"/>
      <c r="D116" s="38"/>
      <c r="E116" s="39"/>
      <c r="F116" s="33">
        <v>0</v>
      </c>
      <c r="G116" s="33">
        <v>0</v>
      </c>
      <c r="H116" s="33">
        <v>0</v>
      </c>
      <c r="I116" s="33">
        <v>0</v>
      </c>
      <c r="J116" s="33">
        <v>0</v>
      </c>
      <c r="K116" s="17">
        <f t="shared" si="190"/>
        <v>0</v>
      </c>
      <c r="L116" s="33">
        <v>0</v>
      </c>
      <c r="M116" s="33">
        <v>0</v>
      </c>
      <c r="N116" s="17">
        <f t="shared" si="227"/>
        <v>0</v>
      </c>
      <c r="O116" s="17">
        <f t="shared" si="228"/>
        <v>0</v>
      </c>
      <c r="P116" s="33">
        <v>0</v>
      </c>
      <c r="Q116" s="17">
        <f t="shared" si="229"/>
        <v>0</v>
      </c>
    </row>
    <row r="117" spans="1:17">
      <c r="A117" s="14">
        <v>109</v>
      </c>
      <c r="B117" s="36"/>
      <c r="C117" s="37"/>
      <c r="D117" s="38"/>
      <c r="E117" s="39"/>
      <c r="F117" s="33">
        <v>0</v>
      </c>
      <c r="G117" s="33">
        <v>0</v>
      </c>
      <c r="H117" s="33">
        <v>0</v>
      </c>
      <c r="I117" s="33">
        <v>0</v>
      </c>
      <c r="J117" s="33">
        <v>0</v>
      </c>
      <c r="K117" s="17">
        <f t="shared" si="190"/>
        <v>0</v>
      </c>
      <c r="L117" s="33">
        <v>0</v>
      </c>
      <c r="M117" s="33">
        <v>0</v>
      </c>
      <c r="N117" s="17">
        <f t="shared" si="227"/>
        <v>0</v>
      </c>
      <c r="O117" s="17">
        <f t="shared" si="228"/>
        <v>0</v>
      </c>
      <c r="P117" s="33">
        <v>0</v>
      </c>
      <c r="Q117" s="17">
        <f t="shared" si="229"/>
        <v>0</v>
      </c>
    </row>
    <row r="118" spans="1:17">
      <c r="A118" s="14">
        <v>110</v>
      </c>
      <c r="B118" s="36"/>
      <c r="C118" s="37"/>
      <c r="D118" s="38"/>
      <c r="E118" s="39"/>
      <c r="F118" s="33">
        <v>0</v>
      </c>
      <c r="G118" s="33">
        <v>0</v>
      </c>
      <c r="H118" s="33">
        <v>0</v>
      </c>
      <c r="I118" s="33">
        <v>0</v>
      </c>
      <c r="J118" s="33">
        <v>0</v>
      </c>
      <c r="K118" s="17">
        <f t="shared" si="190"/>
        <v>0</v>
      </c>
      <c r="L118" s="33">
        <v>0</v>
      </c>
      <c r="M118" s="33">
        <v>0</v>
      </c>
      <c r="N118" s="17">
        <f t="shared" si="227"/>
        <v>0</v>
      </c>
      <c r="O118" s="17">
        <f t="shared" si="228"/>
        <v>0</v>
      </c>
      <c r="P118" s="33">
        <v>0</v>
      </c>
      <c r="Q118" s="17">
        <f t="shared" si="229"/>
        <v>0</v>
      </c>
    </row>
    <row r="119" spans="1:17">
      <c r="A119" s="20"/>
      <c r="B119" s="21"/>
      <c r="C119" s="40" t="s">
        <v>27</v>
      </c>
      <c r="D119" s="22">
        <f t="shared" ref="D119" si="230">SUM(D9:D118)</f>
        <v>162800</v>
      </c>
      <c r="E119" s="22"/>
      <c r="F119" s="22">
        <f t="shared" ref="F119:J119" si="231">SUM(F9:F118)</f>
        <v>91</v>
      </c>
      <c r="G119" s="22">
        <f t="shared" si="231"/>
        <v>91</v>
      </c>
      <c r="H119" s="22">
        <f t="shared" si="231"/>
        <v>91</v>
      </c>
      <c r="I119" s="22">
        <f t="shared" si="231"/>
        <v>91</v>
      </c>
      <c r="J119" s="22">
        <f t="shared" si="231"/>
        <v>54</v>
      </c>
      <c r="K119" s="22">
        <f>AVERAGE(K9:K118)</f>
        <v>79.36363636363636</v>
      </c>
      <c r="L119" s="22">
        <f t="shared" ref="L119:M119" si="232">AVERAGE(L9:L118)</f>
        <v>626.81818181818187</v>
      </c>
      <c r="M119" s="22">
        <f t="shared" si="232"/>
        <v>14.890909090909091</v>
      </c>
      <c r="N119" s="22">
        <f t="shared" ref="N119:Q119" si="233">SUM(N9:N118)</f>
        <v>144531710</v>
      </c>
      <c r="O119" s="22">
        <f t="shared" si="233"/>
        <v>138024128</v>
      </c>
      <c r="P119" s="22">
        <f t="shared" si="233"/>
        <v>9100000</v>
      </c>
      <c r="Q119" s="22">
        <f t="shared" si="233"/>
        <v>8730000</v>
      </c>
    </row>
  </sheetData>
  <sheetProtection selectLockedCells="1"/>
  <dataValidations count="1">
    <dataValidation type="list" allowBlank="1" showInputMessage="1" showErrorMessage="1" sqref="F9:J118" xr:uid="{00000000-0002-0000-0500-000000000000}">
      <formula1>$P$1:$P$1</formula1>
    </dataValidation>
  </dataValidations>
  <printOptions gridLines="1"/>
  <pageMargins left="7.7777777777777807E-2" right="3.8888888888888903E-2" top="0.53888888888888897" bottom="0.75" header="0.3" footer="0.3"/>
  <pageSetup paperSize="9" scale="85" orientation="landscape" horizontalDpi="360" verticalDpi="360" r:id="rId1"/>
  <headerFooter alignWithMargins="0">
    <oddHeader>&amp;C&amp;A</oddHeader>
    <oddFooter>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1:H45"/>
  <sheetViews>
    <sheetView workbookViewId="0">
      <selection activeCell="B47" sqref="B47"/>
    </sheetView>
  </sheetViews>
  <sheetFormatPr defaultColWidth="9.140625" defaultRowHeight="15" customHeight="1"/>
  <cols>
    <col min="1" max="1" width="5.5703125" style="1" customWidth="1"/>
    <col min="2" max="2" width="66" style="1" customWidth="1"/>
    <col min="3" max="3" width="14.140625" style="2" customWidth="1"/>
    <col min="4" max="4" width="12.28515625" style="1" customWidth="1"/>
    <col min="5" max="5" width="16.140625" style="2" customWidth="1"/>
    <col min="6" max="6" width="14.42578125" style="1" customWidth="1"/>
    <col min="7" max="7" width="11.5703125" style="1" customWidth="1"/>
    <col min="8" max="8" width="13.42578125" style="2" customWidth="1"/>
    <col min="9" max="9" width="9.140625" style="1"/>
    <col min="10" max="10" width="16.85546875" style="1" customWidth="1"/>
    <col min="11" max="16384" width="9.140625" style="1"/>
  </cols>
  <sheetData>
    <row r="1" spans="1:6" ht="15" customHeight="1">
      <c r="A1" s="1" t="s">
        <v>123</v>
      </c>
      <c r="B1" s="3"/>
      <c r="C1" s="4"/>
      <c r="D1" s="3"/>
    </row>
    <row r="2" spans="1:6" ht="15" customHeight="1">
      <c r="A2" s="1" t="s">
        <v>124</v>
      </c>
      <c r="B2" s="3"/>
      <c r="C2" s="4"/>
      <c r="D2" s="3"/>
    </row>
    <row r="3" spans="1:6" ht="15" customHeight="1">
      <c r="A3" s="1" t="s">
        <v>125</v>
      </c>
      <c r="B3" s="3"/>
      <c r="C3" s="4"/>
      <c r="D3" s="3"/>
    </row>
    <row r="4" spans="1:6" ht="15" customHeight="1">
      <c r="A4" s="1" t="s">
        <v>126</v>
      </c>
      <c r="B4" s="3"/>
      <c r="C4" s="4"/>
      <c r="D4" s="3"/>
    </row>
    <row r="5" spans="1:6" ht="15" customHeight="1">
      <c r="A5" s="1" t="s">
        <v>8</v>
      </c>
      <c r="B5" s="5">
        <v>44736</v>
      </c>
      <c r="C5" s="4"/>
      <c r="D5" s="3"/>
    </row>
    <row r="7" spans="1:6" ht="15" customHeight="1">
      <c r="A7" s="1" t="s">
        <v>72</v>
      </c>
      <c r="B7" s="1" t="s">
        <v>127</v>
      </c>
      <c r="C7" s="6" t="s">
        <v>19</v>
      </c>
      <c r="D7" s="3"/>
    </row>
    <row r="8" spans="1:6" ht="15" customHeight="1">
      <c r="A8" s="1">
        <v>1</v>
      </c>
      <c r="B8" s="1" t="s">
        <v>148</v>
      </c>
      <c r="C8" s="6">
        <f>132994990+3369490+773136+193284+193284-28548+114313+207090+207090</f>
        <v>138024129</v>
      </c>
      <c r="D8" s="3"/>
    </row>
    <row r="9" spans="1:6" ht="15" customHeight="1">
      <c r="A9" s="1">
        <v>2</v>
      </c>
      <c r="B9" s="1" t="s">
        <v>157</v>
      </c>
      <c r="C9" s="6">
        <v>2723750</v>
      </c>
      <c r="D9" s="3"/>
    </row>
    <row r="10" spans="1:6" ht="15" customHeight="1">
      <c r="A10" s="1">
        <v>3</v>
      </c>
      <c r="B10" s="1" t="s">
        <v>128</v>
      </c>
      <c r="C10" s="6">
        <v>171931</v>
      </c>
      <c r="D10" s="7"/>
    </row>
    <row r="11" spans="1:6" ht="15" customHeight="1">
      <c r="A11" s="1">
        <v>4</v>
      </c>
      <c r="B11" s="1" t="s">
        <v>149</v>
      </c>
      <c r="C11" s="6">
        <v>2737297</v>
      </c>
      <c r="D11" s="7"/>
    </row>
    <row r="12" spans="1:6" ht="15" customHeight="1">
      <c r="A12" s="1">
        <v>5</v>
      </c>
      <c r="B12" s="1" t="s">
        <v>150</v>
      </c>
      <c r="C12" s="6">
        <v>480065</v>
      </c>
      <c r="D12" s="7"/>
    </row>
    <row r="13" spans="1:6" ht="15" customHeight="1">
      <c r="A13" s="1">
        <v>6</v>
      </c>
      <c r="B13" s="1" t="s">
        <v>151</v>
      </c>
      <c r="C13" s="6">
        <v>746677</v>
      </c>
      <c r="D13" s="7"/>
    </row>
    <row r="14" spans="1:6" ht="15" customHeight="1">
      <c r="A14" s="1">
        <v>7</v>
      </c>
      <c r="B14" s="1" t="s">
        <v>152</v>
      </c>
      <c r="C14" s="6">
        <v>765929</v>
      </c>
      <c r="D14" s="7"/>
    </row>
    <row r="15" spans="1:6" ht="15" customHeight="1">
      <c r="A15" s="1">
        <v>8</v>
      </c>
      <c r="B15" s="1" t="s">
        <v>153</v>
      </c>
      <c r="C15" s="6">
        <v>418203</v>
      </c>
      <c r="D15" s="7"/>
    </row>
    <row r="16" spans="1:6" ht="15" customHeight="1">
      <c r="A16" s="1">
        <v>9</v>
      </c>
      <c r="B16" s="1" t="s">
        <v>154</v>
      </c>
      <c r="C16" s="6">
        <v>525206</v>
      </c>
      <c r="D16" s="7"/>
      <c r="E16" s="3"/>
      <c r="F16" s="3"/>
    </row>
    <row r="17" spans="1:7" ht="15" customHeight="1">
      <c r="A17" s="1">
        <v>10</v>
      </c>
      <c r="B17" s="1" t="s">
        <v>153</v>
      </c>
      <c r="C17" s="6">
        <v>239443</v>
      </c>
      <c r="D17" s="7"/>
      <c r="E17" s="3"/>
      <c r="F17" s="3"/>
    </row>
    <row r="18" spans="1:7" ht="15" customHeight="1">
      <c r="A18" s="1">
        <v>11</v>
      </c>
      <c r="B18" s="1" t="s">
        <v>155</v>
      </c>
      <c r="C18" s="6">
        <v>634152</v>
      </c>
      <c r="D18" s="7"/>
      <c r="E18" s="3"/>
      <c r="F18" s="3"/>
    </row>
    <row r="19" spans="1:7" ht="15" customHeight="1">
      <c r="A19" s="1">
        <v>12</v>
      </c>
      <c r="B19" s="1" t="s">
        <v>159</v>
      </c>
      <c r="C19" s="6">
        <v>290906</v>
      </c>
      <c r="D19" s="3"/>
      <c r="E19" s="3"/>
      <c r="F19" s="3"/>
    </row>
    <row r="20" spans="1:7" ht="15" customHeight="1">
      <c r="A20" s="1">
        <v>13</v>
      </c>
      <c r="B20" s="1" t="s">
        <v>158</v>
      </c>
      <c r="C20" s="6">
        <v>584220</v>
      </c>
      <c r="D20" s="3"/>
      <c r="E20" s="3"/>
      <c r="F20" s="3"/>
    </row>
    <row r="21" spans="1:7" ht="15" customHeight="1">
      <c r="A21" s="1">
        <v>14</v>
      </c>
      <c r="B21" s="1" t="s">
        <v>160</v>
      </c>
      <c r="C21" s="6">
        <v>650729</v>
      </c>
      <c r="D21" s="3"/>
      <c r="E21" s="3"/>
      <c r="F21" s="3"/>
    </row>
    <row r="22" spans="1:7" ht="15" customHeight="1">
      <c r="A22" s="1">
        <v>15</v>
      </c>
      <c r="B22" s="1" t="s">
        <v>156</v>
      </c>
      <c r="C22" s="6">
        <v>8644920</v>
      </c>
      <c r="D22" s="7"/>
      <c r="E22" s="3"/>
      <c r="F22" s="3"/>
    </row>
    <row r="23" spans="1:7" ht="15" customHeight="1">
      <c r="A23" s="1">
        <v>16</v>
      </c>
      <c r="B23" s="1" t="s">
        <v>129</v>
      </c>
      <c r="C23" s="6">
        <v>0</v>
      </c>
      <c r="D23" s="3"/>
      <c r="E23" s="3"/>
      <c r="F23" s="8"/>
      <c r="G23" s="8"/>
    </row>
    <row r="24" spans="1:7" ht="15" customHeight="1">
      <c r="A24" s="9"/>
      <c r="B24" s="9" t="s">
        <v>130</v>
      </c>
      <c r="C24" s="10">
        <f>SUM(C8:C23)</f>
        <v>157637557</v>
      </c>
      <c r="D24" s="11"/>
      <c r="E24" s="11"/>
      <c r="F24" s="11"/>
      <c r="G24" s="8"/>
    </row>
    <row r="25" spans="1:7" ht="15" customHeight="1">
      <c r="A25" s="9"/>
      <c r="B25" s="9"/>
      <c r="C25" s="10"/>
      <c r="D25" s="3"/>
      <c r="E25" s="3"/>
      <c r="F25" s="11"/>
    </row>
    <row r="26" spans="1:7" ht="15" customHeight="1">
      <c r="A26" s="9" t="s">
        <v>72</v>
      </c>
      <c r="B26" s="9" t="s">
        <v>131</v>
      </c>
      <c r="C26" s="10" t="s">
        <v>19</v>
      </c>
      <c r="D26" s="3"/>
      <c r="E26" s="3"/>
      <c r="F26" s="3"/>
    </row>
    <row r="27" spans="1:7" ht="15" customHeight="1">
      <c r="A27" s="1">
        <v>1</v>
      </c>
      <c r="B27" s="1" t="s">
        <v>132</v>
      </c>
      <c r="C27" s="6">
        <v>0</v>
      </c>
      <c r="D27" s="3"/>
      <c r="E27" s="3"/>
      <c r="F27" s="3"/>
    </row>
    <row r="28" spans="1:7" ht="15" customHeight="1">
      <c r="A28" s="1">
        <v>2</v>
      </c>
      <c r="B28" s="1" t="s">
        <v>133</v>
      </c>
      <c r="C28" s="6">
        <f>128271203+1750000+1323662+1117250+800000+79800+29800+13300+300000+5125+5125</f>
        <v>133695265</v>
      </c>
      <c r="D28" s="7"/>
      <c r="E28" s="11"/>
      <c r="F28" s="11"/>
    </row>
    <row r="29" spans="1:7" ht="15" customHeight="1">
      <c r="A29" s="1">
        <v>3</v>
      </c>
      <c r="B29" s="1" t="s">
        <v>134</v>
      </c>
      <c r="C29" s="6">
        <v>55962</v>
      </c>
      <c r="D29" s="7"/>
      <c r="E29" s="3"/>
      <c r="F29" s="3"/>
    </row>
    <row r="30" spans="1:7" ht="15" customHeight="1">
      <c r="A30" s="1">
        <v>4</v>
      </c>
      <c r="B30" s="1" t="s">
        <v>135</v>
      </c>
      <c r="C30" s="6">
        <v>173815</v>
      </c>
      <c r="D30" s="7"/>
      <c r="E30" s="3"/>
      <c r="F30" s="3"/>
    </row>
    <row r="31" spans="1:7" ht="15" customHeight="1">
      <c r="A31" s="1">
        <v>5</v>
      </c>
      <c r="B31" s="1" t="s">
        <v>136</v>
      </c>
      <c r="C31" s="6">
        <v>256973</v>
      </c>
      <c r="D31" s="7"/>
      <c r="E31" s="3"/>
      <c r="F31" s="3"/>
    </row>
    <row r="32" spans="1:7" ht="15" customHeight="1">
      <c r="A32" s="1">
        <v>6</v>
      </c>
      <c r="B32" s="1" t="s">
        <v>137</v>
      </c>
      <c r="C32" s="6">
        <v>127392</v>
      </c>
      <c r="D32" s="7"/>
      <c r="E32" s="3"/>
      <c r="F32" s="3"/>
    </row>
    <row r="33" spans="1:6" ht="15" customHeight="1">
      <c r="A33" s="1">
        <v>7</v>
      </c>
      <c r="B33" s="1" t="s">
        <v>138</v>
      </c>
      <c r="C33" s="6">
        <f>477870+6240+10400+8320+6240+10300</f>
        <v>519370</v>
      </c>
      <c r="D33" s="7"/>
    </row>
    <row r="34" spans="1:6" ht="15" customHeight="1">
      <c r="A34" s="1">
        <v>8</v>
      </c>
      <c r="B34" s="1" t="s">
        <v>139</v>
      </c>
      <c r="C34" s="6">
        <f>4160+4160+18720+68771+1375+240000+24960+2674</f>
        <v>364820</v>
      </c>
      <c r="D34" s="7"/>
    </row>
    <row r="35" spans="1:6" ht="15" customHeight="1">
      <c r="A35" s="1">
        <v>9</v>
      </c>
      <c r="B35" s="1" t="s">
        <v>140</v>
      </c>
      <c r="C35" s="6">
        <v>1190260</v>
      </c>
      <c r="D35" s="7"/>
    </row>
    <row r="36" spans="1:6" ht="15" customHeight="1">
      <c r="A36" s="1">
        <v>10</v>
      </c>
      <c r="B36" s="1" t="s">
        <v>141</v>
      </c>
      <c r="C36" s="6">
        <v>680250</v>
      </c>
      <c r="D36" s="7"/>
    </row>
    <row r="37" spans="1:6" ht="15" customHeight="1">
      <c r="A37" s="1">
        <v>11</v>
      </c>
      <c r="B37" s="1" t="s">
        <v>142</v>
      </c>
      <c r="C37" s="6">
        <v>46020</v>
      </c>
      <c r="D37" s="7"/>
    </row>
    <row r="38" spans="1:6" ht="15" customHeight="1">
      <c r="A38" s="1">
        <v>12</v>
      </c>
      <c r="B38" s="1" t="s">
        <v>143</v>
      </c>
      <c r="C38" s="6">
        <v>863826</v>
      </c>
      <c r="D38" s="7"/>
    </row>
    <row r="39" spans="1:6" ht="15" customHeight="1">
      <c r="A39" s="1">
        <v>13</v>
      </c>
      <c r="B39" s="1" t="s">
        <v>144</v>
      </c>
      <c r="C39" s="6">
        <v>7000000</v>
      </c>
      <c r="D39" s="7"/>
    </row>
    <row r="40" spans="1:6" ht="15" customHeight="1">
      <c r="A40" s="1">
        <v>14</v>
      </c>
      <c r="B40" s="3" t="s">
        <v>145</v>
      </c>
      <c r="C40" s="4">
        <f>2550000+2395000+1190000+1390000+675000-25000</f>
        <v>8175000</v>
      </c>
      <c r="D40" s="3"/>
    </row>
    <row r="41" spans="1:6" ht="15" customHeight="1">
      <c r="A41" s="3"/>
      <c r="B41" s="9" t="s">
        <v>146</v>
      </c>
      <c r="C41" s="10">
        <f>SUM(C27:C40)</f>
        <v>153148953</v>
      </c>
      <c r="D41" s="3"/>
      <c r="F41" s="8"/>
    </row>
    <row r="42" spans="1:6" ht="15" customHeight="1">
      <c r="A42" s="3"/>
      <c r="B42" s="1" t="s">
        <v>147</v>
      </c>
      <c r="C42" s="6">
        <f>C24-C41</f>
        <v>4488604</v>
      </c>
      <c r="D42" s="3"/>
    </row>
    <row r="44" spans="1:6" ht="15" customHeight="1">
      <c r="A44" s="1" t="s">
        <v>161</v>
      </c>
      <c r="B44" s="1" t="s">
        <v>162</v>
      </c>
    </row>
    <row r="45" spans="1:6" ht="15" customHeight="1">
      <c r="B45" s="1" t="s">
        <v>163</v>
      </c>
    </row>
  </sheetData>
  <printOptions gridLines="1"/>
  <pageMargins left="0.69930555555555596" right="0.69930555555555596" top="0.75" bottom="0.75" header="0.3" footer="0.3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Anx - A - Attendance details</vt:lpstr>
      <vt:lpstr>Anx - B - Hire charges </vt:lpstr>
      <vt:lpstr>Anx - C - Material received</vt:lpstr>
      <vt:lpstr>Anx - D - Milestone report</vt:lpstr>
      <vt:lpstr>Anx - E1 -Estimate of work done</vt:lpstr>
      <vt:lpstr>Anx - E2 - work done &amp; billed</vt:lpstr>
      <vt:lpstr>Anx - F -Summary of accounts -</vt:lpstr>
      <vt:lpstr>'Anx - D - Milestone report'!Print_Titles</vt:lpstr>
      <vt:lpstr>'Anx - E1 -Estimate of work done'!Print_Titles</vt:lpstr>
      <vt:lpstr>'Anx - E2 - work done &amp; billed'!Print_Titles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2022-06-29T07:03:24Z</cp:lastPrinted>
  <dcterms:created xsi:type="dcterms:W3CDTF">2021-07-01T11:15:00Z</dcterms:created>
  <dcterms:modified xsi:type="dcterms:W3CDTF">2022-06-29T07:53:50Z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1033-11.2.0.11156</vt:lpwstr>
  </property>
  <property fmtid="{D5CDD505-2E9C-101B-9397-08002B2CF9AE}" pid="3" name="KSOReadingLayout">
    <vt:bool>true</vt:bool>
  </property>
  <property fmtid="{D5CDD505-2E9C-101B-9397-08002B2CF9AE}" pid="4" name="ICV">
    <vt:lpwstr>8053D31BC6464868BB4307674D5FA3C8</vt:lpwstr>
  </property>
</Properties>
</file>