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tabRatio="762" firstSheet="4" activeTab="4"/>
  </bookViews>
  <sheets>
    <sheet name="Aug'20" sheetId="27" state="hidden" r:id="rId1"/>
    <sheet name="Sep 21" sheetId="28" state="hidden" r:id="rId2"/>
    <sheet name="Feb-22" sheetId="29" state="hidden" r:id="rId3"/>
    <sheet name="Sheet1" sheetId="30" state="hidden" r:id="rId4"/>
    <sheet name="Sheet2" sheetId="31" r:id="rId5"/>
  </sheets>
  <definedNames>
    <definedName name="_xlnm._FilterDatabase" localSheetId="0" hidden="1">'Aug''20'!$A$6:$G$6</definedName>
    <definedName name="_xlnm._FilterDatabase" localSheetId="1" hidden="1">'Sep 21'!$A$6:$G$6</definedName>
    <definedName name="_xlnm._FilterDatabase" localSheetId="2" hidden="1">'Feb-22'!$A$6:$G$6</definedName>
  </definedNames>
  <calcPr calcId="144525"/>
</workbook>
</file>

<file path=xl/sharedStrings.xml><?xml version="1.0" encoding="utf-8"?>
<sst xmlns="http://schemas.openxmlformats.org/spreadsheetml/2006/main" count="349" uniqueCount="105">
  <si>
    <t>Monthly Payment statement</t>
  </si>
  <si>
    <t>Firm/Company:</t>
  </si>
  <si>
    <t>Modi Reality Genome Valley LLP</t>
  </si>
  <si>
    <t>Month:</t>
  </si>
  <si>
    <t>Aug'2020</t>
  </si>
  <si>
    <t>Prepared by :</t>
  </si>
  <si>
    <t>Vamshi.P</t>
  </si>
  <si>
    <t>Sno.</t>
  </si>
  <si>
    <t>Firm/Company</t>
  </si>
  <si>
    <t>Due  date for payment</t>
  </si>
  <si>
    <t>Pay to</t>
  </si>
  <si>
    <t>Amount</t>
  </si>
  <si>
    <t>Towards</t>
  </si>
  <si>
    <t>Remarks</t>
  </si>
  <si>
    <t>Salaries</t>
  </si>
  <si>
    <t>Staff salaries</t>
  </si>
  <si>
    <t>Paid</t>
  </si>
  <si>
    <t>Shreya Services</t>
  </si>
  <si>
    <t>House Keeping Charges</t>
  </si>
  <si>
    <t>Expert Security Services</t>
  </si>
  <si>
    <t>Security charges</t>
  </si>
  <si>
    <t xml:space="preserve">Pushpalatha </t>
  </si>
  <si>
    <t>Gardeing Charges</t>
  </si>
  <si>
    <t>TDS</t>
  </si>
  <si>
    <t>Tds on payments</t>
  </si>
  <si>
    <t>Staff Allowances</t>
  </si>
  <si>
    <t>Staff  Allowances</t>
  </si>
  <si>
    <t>Summit Builders</t>
  </si>
  <si>
    <t>Statutory Payments - PF / ESI  &amp; PT</t>
  </si>
  <si>
    <t>GST</t>
  </si>
  <si>
    <t>GST filing delay payment</t>
  </si>
  <si>
    <t>TSSPDCL</t>
  </si>
  <si>
    <t>Electricity Site Office</t>
  </si>
  <si>
    <t>Sep'2021</t>
  </si>
  <si>
    <t>Shivanand</t>
  </si>
  <si>
    <t>Feb'2022</t>
  </si>
  <si>
    <t>Paramesh</t>
  </si>
  <si>
    <t>August2022 (Paid in September)</t>
  </si>
  <si>
    <t>MODI REALTY GENOME VALLEY LLP</t>
  </si>
  <si>
    <t>TDS Statement</t>
  </si>
  <si>
    <t xml:space="preserve"> For the Period of 01-August-2022 to 31-August-2022</t>
  </si>
  <si>
    <t/>
  </si>
  <si>
    <t>194C - Contractors - 1%</t>
  </si>
  <si>
    <t>Date</t>
  </si>
  <si>
    <t>Particulars</t>
  </si>
  <si>
    <t>Pan Nos</t>
  </si>
  <si>
    <t>%ge</t>
  </si>
  <si>
    <t>TDS Amount</t>
  </si>
  <si>
    <t>DW- T Kurmanna</t>
  </si>
  <si>
    <t>DW-L Raju</t>
  </si>
  <si>
    <t>CONJBDW-T Kurumanna</t>
  </si>
  <si>
    <t>CONT-L.Raju</t>
  </si>
  <si>
    <t>CONT-Vadla Anand</t>
  </si>
  <si>
    <t>CONT-Pappuram</t>
  </si>
  <si>
    <t>OE-Gardening Services Composition</t>
  </si>
  <si>
    <t>31.07.2022</t>
  </si>
  <si>
    <t>SP-Y Pushpalatha</t>
  </si>
  <si>
    <t>CONT-T Kurmanna</t>
  </si>
  <si>
    <t>CONT-Srikanth Jena</t>
  </si>
  <si>
    <t>CONJBDW-P Venkatesh</t>
  </si>
  <si>
    <t>CONT-Laxmi Narayana</t>
  </si>
  <si>
    <t>SUP-MS Cooling Systems</t>
  </si>
  <si>
    <t>194C - Contractors - 2%</t>
  </si>
  <si>
    <t>EUC-O Venkanna</t>
  </si>
  <si>
    <t>EUC-Gudur Narsimha Reddy</t>
  </si>
  <si>
    <t>EUC-Dara Viay</t>
  </si>
  <si>
    <t>CONT-Homeline Infra</t>
  </si>
  <si>
    <t>SP-Shreyas Services</t>
  </si>
  <si>
    <t>SP-Expert Security Guards</t>
  </si>
  <si>
    <t>PROMORD-Hoarding Boards for Adv 18%</t>
  </si>
  <si>
    <t>PROM Print Media 5%</t>
  </si>
  <si>
    <t>PROMORD-Hoarding Boards for Adv 12%</t>
  </si>
  <si>
    <t>EUC-T Kurmanna</t>
  </si>
  <si>
    <t>23.07.2022</t>
  </si>
  <si>
    <t>01.07.2022</t>
  </si>
  <si>
    <t xml:space="preserve">Summit Sales LLP Logistics </t>
  </si>
  <si>
    <t>194J - Professional Services</t>
  </si>
  <si>
    <t>14.07.2022</t>
  </si>
  <si>
    <t>KGM &amp; Co</t>
  </si>
  <si>
    <t>16.07.2022</t>
  </si>
  <si>
    <t>Dhanraj Krishna</t>
  </si>
  <si>
    <t>19.07.2022</t>
  </si>
  <si>
    <t>Modi properties Pvt Ltd</t>
  </si>
  <si>
    <t>Summit sales LLP Common Expences</t>
  </si>
  <si>
    <t>22.07.2022</t>
  </si>
  <si>
    <t xml:space="preserve">RS Bajaj &amp; Associates </t>
  </si>
  <si>
    <t>28.07.2022</t>
  </si>
  <si>
    <t>Shruti Agarwal</t>
  </si>
  <si>
    <t>194I - Professional Services</t>
  </si>
  <si>
    <t>Modi Consultancy Services</t>
  </si>
  <si>
    <t>194H - Commission &amp; Brokerage</t>
  </si>
  <si>
    <t xml:space="preserve">M Suresh </t>
  </si>
  <si>
    <t>Vijay Marrie</t>
  </si>
  <si>
    <t>194A - Interest</t>
  </si>
  <si>
    <t>15.07.2022</t>
  </si>
  <si>
    <t>Bajaj Housing Finance Ltd</t>
  </si>
  <si>
    <t>AADCB6018P</t>
  </si>
  <si>
    <t>Grand Total Amount of TDS for the month of April'22</t>
  </si>
  <si>
    <t>Interest Calculation for Late Payment</t>
  </si>
  <si>
    <t xml:space="preserve">TDS  </t>
  </si>
  <si>
    <t>Delay in Months</t>
  </si>
  <si>
    <t>Rate of Interest</t>
  </si>
  <si>
    <t>P.m</t>
  </si>
  <si>
    <t>Interest</t>
  </si>
  <si>
    <t>TOTAL TAX PAYABLE</t>
  </si>
</sst>
</file>

<file path=xl/styles.xml><?xml version="1.0" encoding="utf-8"?>
<styleSheet xmlns="http://schemas.openxmlformats.org/spreadsheetml/2006/main">
  <numFmts count="10">
    <numFmt numFmtId="176" formatCode="_ * #,##0.00_ ;_ * \-#,##0.00_ ;_ * &quot;-&quot;??.00_ ;_ @_ "/>
    <numFmt numFmtId="177" formatCode="_ &quot;₹&quot;* #,##0.00_ ;_ &quot;₹&quot;* \-#,##0.00_ ;_ &quot;₹&quot;* &quot;-&quot;??_ ;_ @_ "/>
    <numFmt numFmtId="178" formatCode="0.0%"/>
    <numFmt numFmtId="179" formatCode="_ * #,##0_ ;_ * \-#,##0_ ;_ * &quot;-&quot;??_ ;_ @_ "/>
    <numFmt numFmtId="180" formatCode="_ &quot;₹&quot;* #,##0_ ;_ &quot;₹&quot;* \-#,##0_ ;_ &quot;₹&quot;* &quot;-&quot;_ ;_ @_ "/>
    <numFmt numFmtId="181" formatCode="_ * #,##0.00_ ;_ * \-#,##0.00_ ;_ * &quot;-&quot;??_ ;_ @_ "/>
    <numFmt numFmtId="182" formatCode="_ * #,##0_ ;_ * \-#,##0_ ;_ * &quot;-&quot;_ ;_ @_ "/>
    <numFmt numFmtId="183" formatCode="dd/mm/yyyy"/>
    <numFmt numFmtId="184" formatCode="&quot;&quot;0.00"/>
    <numFmt numFmtId="185" formatCode="mmm/yy"/>
  </numFmts>
  <fonts count="32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.5"/>
      <color theme="1"/>
      <name val="Times"/>
      <charset val="134"/>
    </font>
    <font>
      <sz val="10.5"/>
      <name val="Times"/>
      <charset val="134"/>
    </font>
    <font>
      <b/>
      <sz val="10.5"/>
      <color theme="1"/>
      <name val="Times"/>
      <charset val="134"/>
    </font>
    <font>
      <b/>
      <sz val="10.5"/>
      <name val="Times"/>
      <charset val="134"/>
    </font>
    <font>
      <sz val="12"/>
      <color theme="1"/>
      <name val="Times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7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0" fontId="1" fillId="0" borderId="0" xfId="0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9" fontId="3" fillId="0" borderId="0" xfId="2" applyNumberFormat="1" applyFont="1" applyFill="1" applyBorder="1" applyAlignment="1">
      <alignment horizontal="left" vertical="center"/>
    </xf>
    <xf numFmtId="179" fontId="2" fillId="0" borderId="0" xfId="2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9" fontId="3" fillId="0" borderId="1" xfId="2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9" fontId="2" fillId="0" borderId="1" xfId="2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5" fillId="0" borderId="2" xfId="2" applyNumberFormat="1" applyFont="1" applyFill="1" applyBorder="1" applyAlignment="1">
      <alignment horizontal="left" vertical="center"/>
    </xf>
    <xf numFmtId="179" fontId="4" fillId="0" borderId="2" xfId="2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83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179" fontId="3" fillId="0" borderId="2" xfId="2" applyNumberFormat="1" applyFont="1" applyFill="1" applyBorder="1" applyAlignment="1">
      <alignment horizontal="left" vertical="center"/>
    </xf>
    <xf numFmtId="9" fontId="2" fillId="0" borderId="2" xfId="0" applyNumberFormat="1" applyFont="1" applyFill="1" applyBorder="1" applyAlignment="1">
      <alignment horizontal="center" vertical="center"/>
    </xf>
    <xf numFmtId="179" fontId="2" fillId="0" borderId="2" xfId="2" applyNumberFormat="1" applyFont="1" applyFill="1" applyBorder="1" applyAlignment="1">
      <alignment horizontal="center" vertical="center"/>
    </xf>
    <xf numFmtId="49" fontId="2" fillId="0" borderId="2" xfId="32" applyNumberFormat="1" applyFont="1" applyFill="1" applyBorder="1" applyAlignment="1">
      <alignment horizontal="left" vertical="center"/>
    </xf>
    <xf numFmtId="10" fontId="2" fillId="0" borderId="2" xfId="0" applyNumberFormat="1" applyFont="1" applyFill="1" applyBorder="1" applyAlignment="1">
      <alignment horizontal="left" vertical="center"/>
    </xf>
    <xf numFmtId="179" fontId="2" fillId="0" borderId="2" xfId="2" applyNumberFormat="1" applyFont="1" applyFill="1" applyBorder="1" applyAlignment="1">
      <alignment horizontal="left" vertical="center"/>
    </xf>
    <xf numFmtId="0" fontId="0" fillId="0" borderId="2" xfId="0" applyFill="1" applyBorder="1"/>
    <xf numFmtId="176" fontId="4" fillId="0" borderId="2" xfId="2" applyNumberFormat="1" applyFont="1" applyFill="1" applyBorder="1" applyAlignment="1">
      <alignment horizontal="left" vertical="center"/>
    </xf>
    <xf numFmtId="176" fontId="5" fillId="0" borderId="2" xfId="2" applyNumberFormat="1" applyFont="1" applyFill="1" applyBorder="1" applyAlignment="1">
      <alignment horizontal="left" vertical="center"/>
    </xf>
    <xf numFmtId="49" fontId="2" fillId="0" borderId="2" xfId="46" applyNumberFormat="1" applyFont="1" applyFill="1" applyBorder="1" applyAlignment="1">
      <alignment horizontal="left" vertical="center"/>
    </xf>
    <xf numFmtId="10" fontId="3" fillId="0" borderId="2" xfId="0" applyNumberFormat="1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/>
    <xf numFmtId="183" fontId="2" fillId="0" borderId="0" xfId="0" applyNumberFormat="1" applyFont="1" applyFill="1" applyBorder="1" applyAlignment="1">
      <alignment horizontal="left" vertical="center"/>
    </xf>
    <xf numFmtId="49" fontId="2" fillId="0" borderId="0" xfId="46" applyNumberFormat="1" applyFont="1" applyFill="1" applyBorder="1" applyAlignment="1">
      <alignment horizontal="left" vertical="center"/>
    </xf>
    <xf numFmtId="179" fontId="5" fillId="0" borderId="0" xfId="2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4" fillId="0" borderId="0" xfId="2" applyNumberFormat="1" applyFont="1" applyFill="1" applyBorder="1" applyAlignment="1">
      <alignment horizontal="left" vertical="center"/>
    </xf>
    <xf numFmtId="184" fontId="4" fillId="0" borderId="3" xfId="0" applyNumberFormat="1" applyFont="1" applyFill="1" applyBorder="1" applyAlignment="1">
      <alignment horizontal="left" vertical="center"/>
    </xf>
    <xf numFmtId="179" fontId="5" fillId="0" borderId="3" xfId="2" applyNumberFormat="1" applyFont="1" applyFill="1" applyBorder="1" applyAlignment="1">
      <alignment horizontal="left" vertical="center"/>
    </xf>
    <xf numFmtId="179" fontId="4" fillId="0" borderId="3" xfId="2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84" fontId="6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Fill="1" applyBorder="1"/>
    <xf numFmtId="0" fontId="8" fillId="0" borderId="2" xfId="0" applyFont="1" applyFill="1" applyBorder="1"/>
    <xf numFmtId="179" fontId="9" fillId="0" borderId="2" xfId="0" applyNumberFormat="1" applyFont="1" applyFill="1" applyBorder="1"/>
    <xf numFmtId="10" fontId="9" fillId="0" borderId="2" xfId="0" applyNumberFormat="1" applyFont="1" applyFill="1" applyBorder="1"/>
    <xf numFmtId="1" fontId="9" fillId="0" borderId="2" xfId="0" applyNumberFormat="1" applyFont="1" applyFill="1" applyBorder="1"/>
    <xf numFmtId="1" fontId="8" fillId="0" borderId="2" xfId="0" applyNumberFormat="1" applyFont="1" applyFill="1" applyBorder="1"/>
    <xf numFmtId="0" fontId="10" fillId="0" borderId="2" xfId="0" applyFont="1" applyBorder="1"/>
    <xf numFmtId="0" fontId="11" fillId="0" borderId="2" xfId="0" applyFont="1" applyBorder="1"/>
    <xf numFmtId="0" fontId="12" fillId="0" borderId="2" xfId="0" applyFont="1" applyFill="1" applyBorder="1"/>
    <xf numFmtId="179" fontId="11" fillId="0" borderId="2" xfId="0" applyNumberFormat="1" applyFont="1" applyFill="1" applyBorder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79" fontId="10" fillId="0" borderId="0" xfId="2" applyNumberFormat="1" applyFont="1" applyAlignment="1">
      <alignment horizontal="left" vertical="center"/>
    </xf>
    <xf numFmtId="185" fontId="10" fillId="0" borderId="0" xfId="0" applyNumberFormat="1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179" fontId="10" fillId="0" borderId="2" xfId="2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9" fontId="7" fillId="0" borderId="2" xfId="2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179" fontId="10" fillId="0" borderId="5" xfId="2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79" fontId="10" fillId="0" borderId="3" xfId="2" applyNumberFormat="1" applyFont="1" applyBorder="1" applyAlignment="1">
      <alignment horizontal="left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Normal 6" xfId="46"/>
    <cellStyle name="60% - Accent5" xfId="47" builtinId="48"/>
    <cellStyle name="Accent6" xfId="48" builtinId="49"/>
    <cellStyle name="40% - Accent6" xfId="49" builtinId="51"/>
    <cellStyle name="60% - Accent6" xfId="50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6" sqref="A6"/>
    </sheetView>
  </sheetViews>
  <sheetFormatPr defaultColWidth="9" defaultRowHeight="12.75" outlineLevelCol="6"/>
  <cols>
    <col min="1" max="1" width="4.14285714285714" style="59" customWidth="1"/>
    <col min="2" max="2" width="28.5714285714286" style="59" customWidth="1"/>
    <col min="3" max="3" width="10.5714285714286" style="59" customWidth="1"/>
    <col min="4" max="4" width="27.4285714285714" style="59" customWidth="1"/>
    <col min="5" max="5" width="16.1428571428571" style="60" customWidth="1"/>
    <col min="6" max="6" width="39" style="59" customWidth="1"/>
    <col min="7" max="7" width="18.4285714285714" style="59" customWidth="1"/>
    <col min="8" max="16384" width="9.14285714285714" style="59"/>
  </cols>
  <sheetData>
    <row r="1" s="58" customFormat="1" spans="1:5">
      <c r="A1" s="58" t="s">
        <v>0</v>
      </c>
      <c r="E1" s="61"/>
    </row>
    <row r="2" s="58" customFormat="1" spans="1:5">
      <c r="A2" s="58" t="s">
        <v>1</v>
      </c>
      <c r="C2" s="58" t="s">
        <v>2</v>
      </c>
      <c r="E2" s="61"/>
    </row>
    <row r="3" s="58" customFormat="1" spans="1:5">
      <c r="A3" s="58" t="s">
        <v>3</v>
      </c>
      <c r="B3" s="62"/>
      <c r="C3" s="62" t="s">
        <v>4</v>
      </c>
      <c r="E3" s="61"/>
    </row>
    <row r="4" s="58" customFormat="1" spans="1:5">
      <c r="A4" s="58" t="s">
        <v>5</v>
      </c>
      <c r="C4" s="58" t="s">
        <v>6</v>
      </c>
      <c r="E4" s="61"/>
    </row>
    <row r="5" s="58" customFormat="1" spans="5:5">
      <c r="E5" s="61"/>
    </row>
    <row r="6" s="58" customFormat="1" ht="33" customHeight="1" spans="1:7">
      <c r="A6" s="63" t="s">
        <v>7</v>
      </c>
      <c r="B6" s="63" t="s">
        <v>8</v>
      </c>
      <c r="C6" s="70" t="s">
        <v>9</v>
      </c>
      <c r="D6" s="63" t="s">
        <v>10</v>
      </c>
      <c r="E6" s="71" t="s">
        <v>11</v>
      </c>
      <c r="F6" s="63" t="s">
        <v>12</v>
      </c>
      <c r="G6" s="63" t="s">
        <v>13</v>
      </c>
    </row>
    <row r="7" spans="1:7">
      <c r="A7" s="59">
        <v>1</v>
      </c>
      <c r="B7" s="59" t="s">
        <v>2</v>
      </c>
      <c r="C7" s="59">
        <v>5</v>
      </c>
      <c r="D7" s="59" t="s">
        <v>14</v>
      </c>
      <c r="E7" s="60">
        <v>201357</v>
      </c>
      <c r="F7" s="59" t="s">
        <v>15</v>
      </c>
      <c r="G7" s="59" t="s">
        <v>16</v>
      </c>
    </row>
    <row r="8" spans="1:7">
      <c r="A8" s="59">
        <f>+A7+1</f>
        <v>2</v>
      </c>
      <c r="B8" s="59" t="s">
        <v>2</v>
      </c>
      <c r="C8" s="59">
        <v>5</v>
      </c>
      <c r="D8" s="59" t="s">
        <v>17</v>
      </c>
      <c r="E8" s="60">
        <v>13132</v>
      </c>
      <c r="F8" s="59" t="s">
        <v>18</v>
      </c>
      <c r="G8" s="59" t="s">
        <v>16</v>
      </c>
    </row>
    <row r="9" spans="1:7">
      <c r="A9" s="59">
        <f t="shared" ref="A9:A15" si="0">+A8+1</f>
        <v>3</v>
      </c>
      <c r="B9" s="59" t="s">
        <v>2</v>
      </c>
      <c r="C9" s="59">
        <v>5</v>
      </c>
      <c r="D9" s="59" t="s">
        <v>19</v>
      </c>
      <c r="E9" s="60">
        <v>31195</v>
      </c>
      <c r="F9" s="59" t="s">
        <v>20</v>
      </c>
      <c r="G9" s="59" t="s">
        <v>16</v>
      </c>
    </row>
    <row r="10" spans="1:7">
      <c r="A10" s="59">
        <f t="shared" si="0"/>
        <v>4</v>
      </c>
      <c r="B10" s="59" t="s">
        <v>2</v>
      </c>
      <c r="C10" s="59">
        <v>5</v>
      </c>
      <c r="D10" s="59" t="s">
        <v>21</v>
      </c>
      <c r="E10" s="60">
        <f>5035+11459</f>
        <v>16494</v>
      </c>
      <c r="F10" s="59" t="s">
        <v>22</v>
      </c>
      <c r="G10" s="59" t="s">
        <v>16</v>
      </c>
    </row>
    <row r="11" spans="1:7">
      <c r="A11" s="59">
        <f t="shared" si="0"/>
        <v>5</v>
      </c>
      <c r="B11" s="59" t="s">
        <v>2</v>
      </c>
      <c r="C11" s="72">
        <v>7</v>
      </c>
      <c r="D11" s="72" t="s">
        <v>23</v>
      </c>
      <c r="E11" s="60">
        <v>77562</v>
      </c>
      <c r="F11" s="72" t="s">
        <v>24</v>
      </c>
      <c r="G11" s="59" t="s">
        <v>16</v>
      </c>
    </row>
    <row r="12" spans="1:7">
      <c r="A12" s="59">
        <f t="shared" si="0"/>
        <v>6</v>
      </c>
      <c r="B12" s="59" t="s">
        <v>2</v>
      </c>
      <c r="C12" s="72">
        <v>10</v>
      </c>
      <c r="D12" s="72" t="s">
        <v>25</v>
      </c>
      <c r="E12" s="60">
        <v>2394</v>
      </c>
      <c r="F12" s="72" t="s">
        <v>26</v>
      </c>
      <c r="G12" s="59" t="s">
        <v>16</v>
      </c>
    </row>
    <row r="13" spans="1:7">
      <c r="A13" s="59">
        <f t="shared" si="0"/>
        <v>7</v>
      </c>
      <c r="B13" s="59" t="s">
        <v>2</v>
      </c>
      <c r="C13" s="59">
        <v>12</v>
      </c>
      <c r="D13" s="59" t="s">
        <v>27</v>
      </c>
      <c r="E13" s="60">
        <v>1100</v>
      </c>
      <c r="F13" s="59" t="s">
        <v>28</v>
      </c>
      <c r="G13" s="59" t="s">
        <v>16</v>
      </c>
    </row>
    <row r="14" spans="1:7">
      <c r="A14" s="59">
        <f t="shared" si="0"/>
        <v>8</v>
      </c>
      <c r="B14" s="59" t="s">
        <v>2</v>
      </c>
      <c r="C14" s="59">
        <v>20</v>
      </c>
      <c r="D14" s="59" t="s">
        <v>29</v>
      </c>
      <c r="E14" s="60">
        <v>9736</v>
      </c>
      <c r="F14" s="59" t="s">
        <v>30</v>
      </c>
      <c r="G14" s="59" t="s">
        <v>16</v>
      </c>
    </row>
    <row r="15" spans="1:7">
      <c r="A15" s="59">
        <f t="shared" si="0"/>
        <v>9</v>
      </c>
      <c r="B15" s="59" t="s">
        <v>2</v>
      </c>
      <c r="C15" s="72">
        <v>22</v>
      </c>
      <c r="D15" s="72" t="s">
        <v>31</v>
      </c>
      <c r="E15" s="60">
        <f>17287+309</f>
        <v>17596</v>
      </c>
      <c r="F15" s="72" t="s">
        <v>32</v>
      </c>
      <c r="G15" s="59" t="s">
        <v>16</v>
      </c>
    </row>
    <row r="17" ht="13.5" spans="5:5">
      <c r="E17" s="73">
        <f>SUM(E7:E16)</f>
        <v>370566</v>
      </c>
    </row>
    <row r="18" ht="13.5"/>
  </sheetData>
  <printOptions gridLines="1"/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B15" sqref="B15"/>
    </sheetView>
  </sheetViews>
  <sheetFormatPr defaultColWidth="9" defaultRowHeight="12.75" outlineLevelCol="6"/>
  <cols>
    <col min="1" max="1" width="4.14285714285714" style="59" customWidth="1"/>
    <col min="2" max="2" width="28.5714285714286" style="59" customWidth="1"/>
    <col min="3" max="3" width="10.5714285714286" style="59" customWidth="1"/>
    <col min="4" max="4" width="27.4285714285714" style="59" customWidth="1"/>
    <col min="5" max="5" width="16.1428571428571" style="60" customWidth="1"/>
    <col min="6" max="6" width="39" style="59" customWidth="1"/>
    <col min="7" max="7" width="18.4285714285714" style="59" customWidth="1"/>
    <col min="8" max="16384" width="9.14285714285714" style="59"/>
  </cols>
  <sheetData>
    <row r="1" s="58" customFormat="1" spans="1:5">
      <c r="A1" s="58" t="s">
        <v>0</v>
      </c>
      <c r="E1" s="61"/>
    </row>
    <row r="2" s="58" customFormat="1" spans="1:5">
      <c r="A2" s="58" t="s">
        <v>1</v>
      </c>
      <c r="C2" s="58" t="s">
        <v>2</v>
      </c>
      <c r="E2" s="61"/>
    </row>
    <row r="3" s="58" customFormat="1" spans="1:5">
      <c r="A3" s="58" t="s">
        <v>3</v>
      </c>
      <c r="B3" s="62"/>
      <c r="C3" s="62" t="s">
        <v>33</v>
      </c>
      <c r="E3" s="61"/>
    </row>
    <row r="4" s="58" customFormat="1" spans="1:5">
      <c r="A4" s="58" t="s">
        <v>5</v>
      </c>
      <c r="C4" s="58" t="s">
        <v>34</v>
      </c>
      <c r="E4" s="61"/>
    </row>
    <row r="5" s="58" customFormat="1" spans="5:5">
      <c r="E5" s="61"/>
    </row>
    <row r="6" s="58" customFormat="1" ht="33" customHeight="1" spans="1:7">
      <c r="A6" s="63" t="s">
        <v>7</v>
      </c>
      <c r="B6" s="63" t="s">
        <v>8</v>
      </c>
      <c r="C6" s="70" t="s">
        <v>9</v>
      </c>
      <c r="D6" s="63" t="s">
        <v>10</v>
      </c>
      <c r="E6" s="71" t="s">
        <v>11</v>
      </c>
      <c r="F6" s="63" t="s">
        <v>12</v>
      </c>
      <c r="G6" s="63" t="s">
        <v>13</v>
      </c>
    </row>
    <row r="7" spans="1:7">
      <c r="A7" s="59">
        <v>1</v>
      </c>
      <c r="B7" s="59" t="s">
        <v>2</v>
      </c>
      <c r="C7" s="59">
        <v>5</v>
      </c>
      <c r="D7" s="59" t="s">
        <v>14</v>
      </c>
      <c r="E7" s="60">
        <v>269050</v>
      </c>
      <c r="F7" s="59" t="s">
        <v>15</v>
      </c>
      <c r="G7" s="59" t="s">
        <v>16</v>
      </c>
    </row>
    <row r="8" spans="1:7">
      <c r="A8" s="59">
        <f t="shared" ref="A8:A15" si="0">+A7+1</f>
        <v>2</v>
      </c>
      <c r="B8" s="59" t="s">
        <v>2</v>
      </c>
      <c r="C8" s="59">
        <v>5</v>
      </c>
      <c r="D8" s="59" t="s">
        <v>17</v>
      </c>
      <c r="E8" s="60">
        <v>11959</v>
      </c>
      <c r="F8" s="59" t="s">
        <v>18</v>
      </c>
      <c r="G8" s="59" t="s">
        <v>16</v>
      </c>
    </row>
    <row r="9" spans="1:7">
      <c r="A9" s="59">
        <f t="shared" si="0"/>
        <v>3</v>
      </c>
      <c r="B9" s="59" t="s">
        <v>2</v>
      </c>
      <c r="C9" s="59">
        <v>5</v>
      </c>
      <c r="D9" s="59" t="s">
        <v>19</v>
      </c>
      <c r="E9" s="60">
        <v>29229</v>
      </c>
      <c r="F9" s="59" t="s">
        <v>20</v>
      </c>
      <c r="G9" s="59" t="s">
        <v>16</v>
      </c>
    </row>
    <row r="10" spans="1:7">
      <c r="A10" s="59">
        <f t="shared" si="0"/>
        <v>4</v>
      </c>
      <c r="B10" s="59" t="s">
        <v>2</v>
      </c>
      <c r="C10" s="59">
        <v>5</v>
      </c>
      <c r="D10" s="59" t="s">
        <v>21</v>
      </c>
      <c r="E10" s="60">
        <v>23212</v>
      </c>
      <c r="F10" s="59" t="s">
        <v>22</v>
      </c>
      <c r="G10" s="59" t="s">
        <v>16</v>
      </c>
    </row>
    <row r="11" spans="1:7">
      <c r="A11" s="59">
        <f t="shared" si="0"/>
        <v>5</v>
      </c>
      <c r="B11" s="59" t="s">
        <v>2</v>
      </c>
      <c r="C11" s="72">
        <v>7</v>
      </c>
      <c r="D11" s="72" t="s">
        <v>23</v>
      </c>
      <c r="E11" s="60">
        <v>93050</v>
      </c>
      <c r="F11" s="72" t="s">
        <v>24</v>
      </c>
      <c r="G11" s="59" t="s">
        <v>16</v>
      </c>
    </row>
    <row r="12" spans="1:7">
      <c r="A12" s="59">
        <f t="shared" si="0"/>
        <v>6</v>
      </c>
      <c r="B12" s="59" t="s">
        <v>2</v>
      </c>
      <c r="C12" s="72">
        <v>10</v>
      </c>
      <c r="D12" s="72" t="s">
        <v>25</v>
      </c>
      <c r="E12" s="60">
        <v>3192</v>
      </c>
      <c r="F12" s="72" t="s">
        <v>26</v>
      </c>
      <c r="G12" s="59" t="s">
        <v>16</v>
      </c>
    </row>
    <row r="13" spans="1:7">
      <c r="A13" s="59">
        <f t="shared" si="0"/>
        <v>7</v>
      </c>
      <c r="B13" s="59" t="s">
        <v>2</v>
      </c>
      <c r="C13" s="59">
        <v>12</v>
      </c>
      <c r="D13" s="59" t="s">
        <v>27</v>
      </c>
      <c r="E13" s="60">
        <v>1450</v>
      </c>
      <c r="F13" s="59" t="s">
        <v>28</v>
      </c>
      <c r="G13" s="59" t="s">
        <v>16</v>
      </c>
    </row>
    <row r="14" spans="1:7">
      <c r="A14" s="59">
        <f t="shared" si="0"/>
        <v>8</v>
      </c>
      <c r="B14" s="59" t="s">
        <v>2</v>
      </c>
      <c r="C14" s="59">
        <v>20</v>
      </c>
      <c r="D14" s="59" t="s">
        <v>29</v>
      </c>
      <c r="E14" s="60">
        <v>5514</v>
      </c>
      <c r="F14" s="59" t="s">
        <v>30</v>
      </c>
      <c r="G14" s="59" t="s">
        <v>16</v>
      </c>
    </row>
    <row r="15" spans="1:7">
      <c r="A15" s="59">
        <f t="shared" si="0"/>
        <v>9</v>
      </c>
      <c r="B15" s="59" t="s">
        <v>2</v>
      </c>
      <c r="C15" s="72">
        <v>22</v>
      </c>
      <c r="D15" s="72" t="s">
        <v>31</v>
      </c>
      <c r="E15" s="60">
        <f>20352+5060+2287</f>
        <v>27699</v>
      </c>
      <c r="F15" s="72" t="s">
        <v>32</v>
      </c>
      <c r="G15" s="59" t="s">
        <v>16</v>
      </c>
    </row>
    <row r="17" ht="13.5" spans="5:5">
      <c r="E17" s="73">
        <f>SUM(E7:E16)</f>
        <v>464355</v>
      </c>
    </row>
    <row r="18" ht="13.5"/>
  </sheetData>
  <printOptions gridLines="1"/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D16" sqref="D16"/>
    </sheetView>
  </sheetViews>
  <sheetFormatPr defaultColWidth="9" defaultRowHeight="12.75" outlineLevelCol="6"/>
  <cols>
    <col min="1" max="1" width="4.14285714285714" style="59" customWidth="1"/>
    <col min="2" max="2" width="28.5714285714286" style="59" customWidth="1"/>
    <col min="3" max="3" width="10.5714285714286" style="59" customWidth="1"/>
    <col min="4" max="4" width="27.4285714285714" style="59" customWidth="1"/>
    <col min="5" max="5" width="16.1428571428571" style="60" customWidth="1"/>
    <col min="6" max="6" width="39" style="59" customWidth="1"/>
    <col min="7" max="7" width="18.4285714285714" style="59" customWidth="1"/>
    <col min="8" max="16384" width="9.14285714285714" style="59"/>
  </cols>
  <sheetData>
    <row r="1" s="58" customFormat="1" spans="1:5">
      <c r="A1" s="58" t="s">
        <v>0</v>
      </c>
      <c r="E1" s="61"/>
    </row>
    <row r="2" s="58" customFormat="1" spans="1:5">
      <c r="A2" s="58" t="s">
        <v>1</v>
      </c>
      <c r="C2" s="58" t="s">
        <v>2</v>
      </c>
      <c r="E2" s="61"/>
    </row>
    <row r="3" s="58" customFormat="1" spans="1:5">
      <c r="A3" s="58" t="s">
        <v>3</v>
      </c>
      <c r="B3" s="62"/>
      <c r="C3" s="62" t="s">
        <v>35</v>
      </c>
      <c r="E3" s="61"/>
    </row>
    <row r="4" s="58" customFormat="1" spans="1:5">
      <c r="A4" s="58" t="s">
        <v>5</v>
      </c>
      <c r="C4" s="58" t="s">
        <v>36</v>
      </c>
      <c r="E4" s="61"/>
    </row>
    <row r="5" s="58" customFormat="1" spans="5:5">
      <c r="E5" s="61"/>
    </row>
    <row r="6" s="58" customFormat="1" ht="33" customHeight="1" spans="1:7">
      <c r="A6" s="63" t="s">
        <v>7</v>
      </c>
      <c r="B6" s="63" t="s">
        <v>8</v>
      </c>
      <c r="C6" s="70" t="s">
        <v>9</v>
      </c>
      <c r="D6" s="63" t="s">
        <v>10</v>
      </c>
      <c r="E6" s="71" t="s">
        <v>11</v>
      </c>
      <c r="F6" s="63" t="s">
        <v>12</v>
      </c>
      <c r="G6" s="63" t="s">
        <v>13</v>
      </c>
    </row>
    <row r="7" spans="1:7">
      <c r="A7" s="59">
        <v>1</v>
      </c>
      <c r="B7" s="59" t="s">
        <v>2</v>
      </c>
      <c r="C7" s="59">
        <v>5</v>
      </c>
      <c r="D7" s="59" t="s">
        <v>14</v>
      </c>
      <c r="E7" s="60">
        <v>200196</v>
      </c>
      <c r="F7" s="59" t="s">
        <v>15</v>
      </c>
      <c r="G7" s="59" t="s">
        <v>16</v>
      </c>
    </row>
    <row r="8" spans="1:7">
      <c r="A8" s="59">
        <f t="shared" ref="A8:A15" si="0">+A7+1</f>
        <v>2</v>
      </c>
      <c r="B8" s="59" t="s">
        <v>2</v>
      </c>
      <c r="C8" s="59">
        <v>5</v>
      </c>
      <c r="D8" s="59" t="s">
        <v>17</v>
      </c>
      <c r="E8" s="60">
        <v>20163</v>
      </c>
      <c r="F8" s="59" t="s">
        <v>18</v>
      </c>
      <c r="G8" s="59" t="s">
        <v>16</v>
      </c>
    </row>
    <row r="9" spans="1:7">
      <c r="A9" s="59">
        <f t="shared" si="0"/>
        <v>3</v>
      </c>
      <c r="B9" s="59" t="s">
        <v>2</v>
      </c>
      <c r="C9" s="59">
        <v>5</v>
      </c>
      <c r="D9" s="59" t="s">
        <v>19</v>
      </c>
      <c r="E9" s="60">
        <f>24696+27642</f>
        <v>52338</v>
      </c>
      <c r="F9" s="59" t="s">
        <v>20</v>
      </c>
      <c r="G9" s="59" t="s">
        <v>16</v>
      </c>
    </row>
    <row r="10" spans="1:7">
      <c r="A10" s="59">
        <f t="shared" si="0"/>
        <v>4</v>
      </c>
      <c r="B10" s="59" t="s">
        <v>2</v>
      </c>
      <c r="C10" s="59">
        <v>5</v>
      </c>
      <c r="D10" s="59" t="s">
        <v>21</v>
      </c>
      <c r="E10" s="60">
        <f>11459+10784</f>
        <v>22243</v>
      </c>
      <c r="F10" s="59" t="s">
        <v>22</v>
      </c>
      <c r="G10" s="59" t="s">
        <v>16</v>
      </c>
    </row>
    <row r="11" spans="1:7">
      <c r="A11" s="59">
        <f t="shared" si="0"/>
        <v>5</v>
      </c>
      <c r="B11" s="59" t="s">
        <v>2</v>
      </c>
      <c r="C11" s="72">
        <v>7</v>
      </c>
      <c r="D11" s="72" t="s">
        <v>23</v>
      </c>
      <c r="E11" s="60">
        <v>88130</v>
      </c>
      <c r="F11" s="72" t="s">
        <v>24</v>
      </c>
      <c r="G11" s="59" t="s">
        <v>16</v>
      </c>
    </row>
    <row r="12" spans="1:7">
      <c r="A12" s="59">
        <f t="shared" si="0"/>
        <v>6</v>
      </c>
      <c r="B12" s="59" t="s">
        <v>2</v>
      </c>
      <c r="C12" s="72">
        <v>10</v>
      </c>
      <c r="D12" s="72" t="s">
        <v>25</v>
      </c>
      <c r="E12" s="60">
        <v>8010</v>
      </c>
      <c r="F12" s="72" t="s">
        <v>26</v>
      </c>
      <c r="G12" s="59" t="s">
        <v>16</v>
      </c>
    </row>
    <row r="13" spans="1:7">
      <c r="A13" s="59">
        <f t="shared" si="0"/>
        <v>7</v>
      </c>
      <c r="B13" s="59" t="s">
        <v>2</v>
      </c>
      <c r="C13" s="59">
        <v>12</v>
      </c>
      <c r="D13" s="59" t="s">
        <v>27</v>
      </c>
      <c r="E13" s="60">
        <v>1300</v>
      </c>
      <c r="F13" s="59" t="s">
        <v>28</v>
      </c>
      <c r="G13" s="59" t="s">
        <v>16</v>
      </c>
    </row>
    <row r="14" spans="1:7">
      <c r="A14" s="59">
        <f t="shared" si="0"/>
        <v>8</v>
      </c>
      <c r="B14" s="59" t="s">
        <v>2</v>
      </c>
      <c r="C14" s="59">
        <v>20</v>
      </c>
      <c r="D14" s="59" t="s">
        <v>29</v>
      </c>
      <c r="E14" s="60">
        <v>125327</v>
      </c>
      <c r="F14" s="59" t="s">
        <v>30</v>
      </c>
      <c r="G14" s="59" t="s">
        <v>16</v>
      </c>
    </row>
    <row r="15" spans="1:7">
      <c r="A15" s="59">
        <f t="shared" si="0"/>
        <v>9</v>
      </c>
      <c r="B15" s="59" t="s">
        <v>2</v>
      </c>
      <c r="C15" s="72">
        <v>22</v>
      </c>
      <c r="D15" s="72" t="s">
        <v>31</v>
      </c>
      <c r="E15" s="60">
        <f>4206+16913+8172</f>
        <v>29291</v>
      </c>
      <c r="F15" s="72" t="s">
        <v>32</v>
      </c>
      <c r="G15" s="59" t="s">
        <v>16</v>
      </c>
    </row>
    <row r="17" ht="13.5" spans="5:5">
      <c r="E17" s="73">
        <f>SUM(E7:E16)</f>
        <v>546998</v>
      </c>
    </row>
    <row r="18" ht="13.5"/>
  </sheetData>
  <printOptions gridLines="1"/>
  <pageMargins left="0.708333333333333" right="0.708333333333333" top="0.747916666666667" bottom="0.747916666666667" header="0.314583333333333" footer="0.314583333333333"/>
  <pageSetup paperSize="9" scale="85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view="pageBreakPreview" zoomScaleNormal="100" workbookViewId="0">
      <selection activeCell="E10" sqref="E10"/>
    </sheetView>
  </sheetViews>
  <sheetFormatPr defaultColWidth="9" defaultRowHeight="12.75" outlineLevelCol="6"/>
  <cols>
    <col min="1" max="1" width="4.14285714285714" style="59" customWidth="1"/>
    <col min="2" max="2" width="26.8571428571429" style="59" customWidth="1"/>
    <col min="3" max="3" width="10.5714285714286" style="59" customWidth="1"/>
    <col min="4" max="4" width="20.2857142857143" style="59" customWidth="1"/>
    <col min="5" max="5" width="10.2857142857143" style="60" customWidth="1"/>
    <col min="6" max="6" width="28.4285714285714" style="59" customWidth="1"/>
    <col min="7" max="7" width="8.14285714285714" style="59" customWidth="1"/>
    <col min="8" max="16384" width="9.14285714285714" style="59"/>
  </cols>
  <sheetData>
    <row r="1" s="58" customFormat="1" spans="1:5">
      <c r="A1" s="58" t="s">
        <v>0</v>
      </c>
      <c r="E1" s="61"/>
    </row>
    <row r="2" s="58" customFormat="1" spans="1:5">
      <c r="A2" s="58" t="s">
        <v>1</v>
      </c>
      <c r="C2" s="58" t="s">
        <v>2</v>
      </c>
      <c r="E2" s="61"/>
    </row>
    <row r="3" s="58" customFormat="1" spans="1:5">
      <c r="A3" s="58" t="s">
        <v>3</v>
      </c>
      <c r="B3" s="62"/>
      <c r="C3" s="62" t="s">
        <v>37</v>
      </c>
      <c r="E3" s="61"/>
    </row>
    <row r="4" s="58" customFormat="1" spans="1:5">
      <c r="A4" s="58" t="s">
        <v>5</v>
      </c>
      <c r="C4" s="58" t="s">
        <v>36</v>
      </c>
      <c r="E4" s="61"/>
    </row>
    <row r="5" s="58" customFormat="1" spans="5:5">
      <c r="E5" s="61"/>
    </row>
    <row r="6" s="58" customFormat="1" ht="33" customHeight="1" spans="1:7">
      <c r="A6" s="63" t="s">
        <v>7</v>
      </c>
      <c r="B6" s="64" t="s">
        <v>8</v>
      </c>
      <c r="C6" s="65" t="s">
        <v>9</v>
      </c>
      <c r="D6" s="64" t="s">
        <v>10</v>
      </c>
      <c r="E6" s="66" t="s">
        <v>11</v>
      </c>
      <c r="F6" s="64" t="s">
        <v>12</v>
      </c>
      <c r="G6" s="64" t="s">
        <v>13</v>
      </c>
    </row>
    <row r="7" s="59" customFormat="1" spans="1:7">
      <c r="A7" s="59">
        <v>1</v>
      </c>
      <c r="B7" s="67" t="s">
        <v>2</v>
      </c>
      <c r="C7" s="67">
        <v>5</v>
      </c>
      <c r="D7" s="67" t="s">
        <v>14</v>
      </c>
      <c r="E7" s="68">
        <v>153521</v>
      </c>
      <c r="F7" s="67" t="s">
        <v>15</v>
      </c>
      <c r="G7" s="67" t="s">
        <v>16</v>
      </c>
    </row>
    <row r="8" s="59" customFormat="1" spans="1:7">
      <c r="A8" s="59">
        <f t="shared" ref="A8:A15" si="0">+A7+1</f>
        <v>2</v>
      </c>
      <c r="B8" s="67" t="s">
        <v>2</v>
      </c>
      <c r="C8" s="67">
        <v>5</v>
      </c>
      <c r="D8" s="67" t="s">
        <v>17</v>
      </c>
      <c r="E8" s="68">
        <v>24226</v>
      </c>
      <c r="F8" s="67" t="s">
        <v>18</v>
      </c>
      <c r="G8" s="67" t="s">
        <v>16</v>
      </c>
    </row>
    <row r="9" s="59" customFormat="1" spans="1:7">
      <c r="A9" s="59">
        <f t="shared" si="0"/>
        <v>3</v>
      </c>
      <c r="B9" s="67" t="s">
        <v>2</v>
      </c>
      <c r="C9" s="67">
        <v>5</v>
      </c>
      <c r="D9" s="67" t="s">
        <v>19</v>
      </c>
      <c r="E9" s="68">
        <v>56706</v>
      </c>
      <c r="F9" s="67" t="s">
        <v>20</v>
      </c>
      <c r="G9" s="67" t="s">
        <v>16</v>
      </c>
    </row>
    <row r="10" s="59" customFormat="1" spans="1:7">
      <c r="A10" s="59">
        <f t="shared" si="0"/>
        <v>4</v>
      </c>
      <c r="B10" s="67" t="s">
        <v>2</v>
      </c>
      <c r="C10" s="67">
        <v>5</v>
      </c>
      <c r="D10" s="67" t="s">
        <v>21</v>
      </c>
      <c r="E10" s="68">
        <v>24635</v>
      </c>
      <c r="F10" s="67" t="s">
        <v>22</v>
      </c>
      <c r="G10" s="67" t="s">
        <v>16</v>
      </c>
    </row>
    <row r="11" s="59" customFormat="1" spans="1:7">
      <c r="A11" s="59">
        <f t="shared" si="0"/>
        <v>5</v>
      </c>
      <c r="B11" s="67" t="s">
        <v>2</v>
      </c>
      <c r="C11" s="69">
        <v>7</v>
      </c>
      <c r="D11" s="69" t="s">
        <v>23</v>
      </c>
      <c r="E11" s="68">
        <v>98690</v>
      </c>
      <c r="F11" s="69" t="s">
        <v>24</v>
      </c>
      <c r="G11" s="67" t="s">
        <v>16</v>
      </c>
    </row>
    <row r="12" s="59" customFormat="1" spans="1:7">
      <c r="A12" s="59">
        <f t="shared" si="0"/>
        <v>6</v>
      </c>
      <c r="B12" s="67" t="s">
        <v>2</v>
      </c>
      <c r="C12" s="69">
        <v>10</v>
      </c>
      <c r="D12" s="69" t="s">
        <v>25</v>
      </c>
      <c r="E12" s="68">
        <v>8674</v>
      </c>
      <c r="F12" s="69" t="s">
        <v>26</v>
      </c>
      <c r="G12" s="67" t="s">
        <v>16</v>
      </c>
    </row>
    <row r="13" s="59" customFormat="1" spans="1:7">
      <c r="A13" s="59">
        <f t="shared" si="0"/>
        <v>7</v>
      </c>
      <c r="B13" s="67" t="s">
        <v>2</v>
      </c>
      <c r="C13" s="67">
        <v>12</v>
      </c>
      <c r="D13" s="67" t="s">
        <v>27</v>
      </c>
      <c r="E13" s="68">
        <v>19912</v>
      </c>
      <c r="F13" s="67" t="s">
        <v>28</v>
      </c>
      <c r="G13" s="67" t="s">
        <v>16</v>
      </c>
    </row>
    <row r="14" s="59" customFormat="1" spans="1:7">
      <c r="A14" s="59">
        <f t="shared" si="0"/>
        <v>8</v>
      </c>
      <c r="B14" s="67" t="s">
        <v>2</v>
      </c>
      <c r="C14" s="67">
        <v>20</v>
      </c>
      <c r="D14" s="67" t="s">
        <v>29</v>
      </c>
      <c r="E14" s="68">
        <v>37460</v>
      </c>
      <c r="F14" s="67" t="s">
        <v>30</v>
      </c>
      <c r="G14" s="67" t="s">
        <v>16</v>
      </c>
    </row>
    <row r="15" s="59" customFormat="1" spans="1:7">
      <c r="A15" s="59">
        <f t="shared" si="0"/>
        <v>9</v>
      </c>
      <c r="B15" s="67" t="s">
        <v>2</v>
      </c>
      <c r="C15" s="69">
        <v>22</v>
      </c>
      <c r="D15" s="69" t="s">
        <v>31</v>
      </c>
      <c r="E15" s="68">
        <f>27259+1483</f>
        <v>28742</v>
      </c>
      <c r="F15" s="69" t="s">
        <v>32</v>
      </c>
      <c r="G15" s="67" t="s">
        <v>16</v>
      </c>
    </row>
    <row r="16" s="59" customFormat="1" spans="2:7">
      <c r="B16" s="67"/>
      <c r="C16" s="67"/>
      <c r="D16" s="67"/>
      <c r="E16" s="68"/>
      <c r="F16" s="67"/>
      <c r="G16" s="67"/>
    </row>
    <row r="17" s="59" customFormat="1" spans="2:7">
      <c r="B17" s="67"/>
      <c r="C17" s="67"/>
      <c r="D17" s="67"/>
      <c r="E17" s="66">
        <f>SUM(E7:E16)</f>
        <v>452566</v>
      </c>
      <c r="F17" s="67"/>
      <c r="G17" s="67"/>
    </row>
    <row r="18" s="59" customFormat="1" spans="5:5">
      <c r="E18" s="60"/>
    </row>
  </sheetData>
  <pageMargins left="0.75" right="0.75" top="1" bottom="1" header="0.5" footer="0.5"/>
  <pageSetup paperSize="9" scale="7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view="pageBreakPreview" zoomScaleNormal="100" workbookViewId="0">
      <selection activeCell="F11" sqref="F11"/>
    </sheetView>
  </sheetViews>
  <sheetFormatPr defaultColWidth="9.14285714285714" defaultRowHeight="15" outlineLevelCol="6"/>
  <cols>
    <col min="1" max="1" width="5.57142857142857" style="1" customWidth="1"/>
    <col min="2" max="2" width="11.1428571428571" style="1" customWidth="1"/>
    <col min="3" max="3" width="37.8571428571429" style="1" customWidth="1"/>
    <col min="4" max="4" width="1" style="1" hidden="1" customWidth="1"/>
    <col min="5" max="5" width="10.8571428571429" style="2" customWidth="1"/>
    <col min="6" max="6" width="6.85714285714286" style="1" customWidth="1"/>
    <col min="7" max="7" width="12.7142857142857" style="1" customWidth="1"/>
    <col min="8" max="16384" width="9.14285714285714" style="1"/>
  </cols>
  <sheetData>
    <row r="1" s="1" customFormat="1" spans="1:7">
      <c r="A1" s="3"/>
      <c r="B1" s="3"/>
      <c r="C1" s="3"/>
      <c r="D1" s="3"/>
      <c r="E1" s="4"/>
      <c r="F1" s="3"/>
      <c r="G1" s="3"/>
    </row>
    <row r="2" s="1" customFormat="1" spans="1:7">
      <c r="A2" s="5" t="s">
        <v>38</v>
      </c>
      <c r="B2" s="6"/>
      <c r="C2" s="5"/>
      <c r="D2" s="5"/>
      <c r="E2" s="7"/>
      <c r="F2" s="6"/>
      <c r="G2" s="8"/>
    </row>
    <row r="3" s="1" customFormat="1" spans="1:7">
      <c r="A3" s="5" t="s">
        <v>39</v>
      </c>
      <c r="B3" s="6"/>
      <c r="C3" s="5"/>
      <c r="D3" s="5"/>
      <c r="E3" s="7"/>
      <c r="F3" s="6"/>
      <c r="G3" s="8"/>
    </row>
    <row r="4" s="1" customFormat="1" spans="1:7">
      <c r="A4" s="5" t="s">
        <v>40</v>
      </c>
      <c r="B4" s="6"/>
      <c r="C4" s="5"/>
      <c r="D4" s="5"/>
      <c r="E4" s="7"/>
      <c r="F4" s="6"/>
      <c r="G4" s="8"/>
    </row>
    <row r="5" s="1" customFormat="1" spans="1:7">
      <c r="A5" s="6"/>
      <c r="B5" s="5" t="s">
        <v>41</v>
      </c>
      <c r="C5" s="5"/>
      <c r="D5" s="5"/>
      <c r="E5" s="7"/>
      <c r="F5" s="6"/>
      <c r="G5" s="8"/>
    </row>
    <row r="6" s="1" customFormat="1" spans="1:7">
      <c r="A6" s="9" t="s">
        <v>42</v>
      </c>
      <c r="B6" s="10"/>
      <c r="C6" s="11"/>
      <c r="D6" s="11"/>
      <c r="E6" s="12"/>
      <c r="F6" s="13"/>
      <c r="G6" s="14"/>
    </row>
    <row r="7" s="1" customFormat="1" spans="1:7">
      <c r="A7" s="15" t="s">
        <v>7</v>
      </c>
      <c r="B7" s="16" t="s">
        <v>43</v>
      </c>
      <c r="C7" s="16" t="s">
        <v>44</v>
      </c>
      <c r="D7" s="16" t="s">
        <v>45</v>
      </c>
      <c r="E7" s="17" t="s">
        <v>11</v>
      </c>
      <c r="F7" s="16" t="s">
        <v>46</v>
      </c>
      <c r="G7" s="18" t="s">
        <v>47</v>
      </c>
    </row>
    <row r="8" s="1" customFormat="1" spans="1:7">
      <c r="A8" s="19">
        <v>1</v>
      </c>
      <c r="B8" s="20">
        <v>44746</v>
      </c>
      <c r="C8" s="21" t="s">
        <v>48</v>
      </c>
      <c r="D8" s="21"/>
      <c r="E8" s="22">
        <v>2150</v>
      </c>
      <c r="F8" s="23">
        <v>0.01</v>
      </c>
      <c r="G8" s="24">
        <v>22</v>
      </c>
    </row>
    <row r="9" s="1" customFormat="1" spans="1:7">
      <c r="A9" s="19">
        <v>2</v>
      </c>
      <c r="B9" s="20">
        <v>44746</v>
      </c>
      <c r="C9" s="21" t="s">
        <v>49</v>
      </c>
      <c r="D9" s="21"/>
      <c r="E9" s="22">
        <v>550</v>
      </c>
      <c r="F9" s="23">
        <v>0.01</v>
      </c>
      <c r="G9" s="24">
        <v>6</v>
      </c>
    </row>
    <row r="10" s="1" customFormat="1" spans="1:7">
      <c r="A10" s="19">
        <v>3</v>
      </c>
      <c r="B10" s="20">
        <v>44746</v>
      </c>
      <c r="C10" s="21" t="s">
        <v>50</v>
      </c>
      <c r="D10" s="21"/>
      <c r="E10" s="22">
        <v>2000</v>
      </c>
      <c r="F10" s="23">
        <v>0.01</v>
      </c>
      <c r="G10" s="24">
        <v>20</v>
      </c>
    </row>
    <row r="11" s="1" customFormat="1" spans="1:7">
      <c r="A11" s="19">
        <v>5</v>
      </c>
      <c r="B11" s="20">
        <v>44746</v>
      </c>
      <c r="C11" s="21" t="s">
        <v>51</v>
      </c>
      <c r="D11" s="21"/>
      <c r="E11" s="22">
        <v>40000</v>
      </c>
      <c r="F11" s="23">
        <v>0.01</v>
      </c>
      <c r="G11" s="24">
        <v>400</v>
      </c>
    </row>
    <row r="12" s="1" customFormat="1" spans="1:7">
      <c r="A12" s="19">
        <v>6</v>
      </c>
      <c r="B12" s="20">
        <v>44746</v>
      </c>
      <c r="C12" s="21" t="s">
        <v>52</v>
      </c>
      <c r="D12" s="21"/>
      <c r="E12" s="22">
        <v>20000</v>
      </c>
      <c r="F12" s="23">
        <v>0.01</v>
      </c>
      <c r="G12" s="24">
        <v>200</v>
      </c>
    </row>
    <row r="13" s="1" customFormat="1" spans="1:7">
      <c r="A13" s="19">
        <v>7</v>
      </c>
      <c r="B13" s="20">
        <v>44746</v>
      </c>
      <c r="C13" s="21" t="s">
        <v>53</v>
      </c>
      <c r="D13" s="21"/>
      <c r="E13" s="22">
        <v>40000</v>
      </c>
      <c r="F13" s="23">
        <v>0.01</v>
      </c>
      <c r="G13" s="24">
        <v>400</v>
      </c>
    </row>
    <row r="14" s="1" customFormat="1" spans="1:7">
      <c r="A14" s="19">
        <v>8</v>
      </c>
      <c r="B14" s="20">
        <v>44748</v>
      </c>
      <c r="C14" s="21" t="s">
        <v>54</v>
      </c>
      <c r="D14" s="21"/>
      <c r="E14" s="22">
        <v>13083</v>
      </c>
      <c r="F14" s="23">
        <v>0.01</v>
      </c>
      <c r="G14" s="24">
        <v>130</v>
      </c>
    </row>
    <row r="15" s="1" customFormat="1" spans="1:7">
      <c r="A15" s="19">
        <v>9</v>
      </c>
      <c r="B15" s="20" t="s">
        <v>55</v>
      </c>
      <c r="C15" s="21" t="s">
        <v>56</v>
      </c>
      <c r="D15" s="21"/>
      <c r="E15" s="22">
        <v>12442</v>
      </c>
      <c r="F15" s="23">
        <v>0.01</v>
      </c>
      <c r="G15" s="24">
        <v>126</v>
      </c>
    </row>
    <row r="16" s="1" customFormat="1" spans="1:7">
      <c r="A16" s="19">
        <v>10</v>
      </c>
      <c r="B16" s="20">
        <v>44754</v>
      </c>
      <c r="C16" s="21" t="s">
        <v>57</v>
      </c>
      <c r="D16" s="21"/>
      <c r="E16" s="22">
        <v>10000</v>
      </c>
      <c r="F16" s="23">
        <v>0.01</v>
      </c>
      <c r="G16" s="24">
        <v>100</v>
      </c>
    </row>
    <row r="17" s="1" customFormat="1" spans="1:7">
      <c r="A17" s="19">
        <v>11</v>
      </c>
      <c r="B17" s="20">
        <v>44754</v>
      </c>
      <c r="C17" s="21" t="s">
        <v>52</v>
      </c>
      <c r="D17" s="21"/>
      <c r="E17" s="22">
        <v>10000</v>
      </c>
      <c r="F17" s="23">
        <v>0.01</v>
      </c>
      <c r="G17" s="24">
        <v>100</v>
      </c>
    </row>
    <row r="18" s="1" customFormat="1" spans="1:7">
      <c r="A18" s="19">
        <v>12</v>
      </c>
      <c r="B18" s="20">
        <v>44754</v>
      </c>
      <c r="C18" s="21" t="s">
        <v>53</v>
      </c>
      <c r="D18" s="21"/>
      <c r="E18" s="22">
        <v>14000</v>
      </c>
      <c r="F18" s="23">
        <v>0.01</v>
      </c>
      <c r="G18" s="24">
        <v>140</v>
      </c>
    </row>
    <row r="19" s="1" customFormat="1" spans="1:7">
      <c r="A19" s="19">
        <v>13</v>
      </c>
      <c r="B19" s="20">
        <v>44754</v>
      </c>
      <c r="C19" s="21" t="s">
        <v>58</v>
      </c>
      <c r="D19" s="21"/>
      <c r="E19" s="22">
        <v>2500</v>
      </c>
      <c r="F19" s="23">
        <v>0.01</v>
      </c>
      <c r="G19" s="24">
        <v>25</v>
      </c>
    </row>
    <row r="20" s="1" customFormat="1" spans="1:7">
      <c r="A20" s="19">
        <v>14</v>
      </c>
      <c r="B20" s="20">
        <v>44754</v>
      </c>
      <c r="C20" s="21" t="s">
        <v>51</v>
      </c>
      <c r="D20" s="21"/>
      <c r="E20" s="22">
        <v>5000</v>
      </c>
      <c r="F20" s="23">
        <v>0.01</v>
      </c>
      <c r="G20" s="24">
        <v>50</v>
      </c>
    </row>
    <row r="21" s="1" customFormat="1" spans="1:7">
      <c r="A21" s="19">
        <v>15</v>
      </c>
      <c r="B21" s="20">
        <v>44754</v>
      </c>
      <c r="C21" s="21" t="s">
        <v>50</v>
      </c>
      <c r="D21" s="21"/>
      <c r="E21" s="22">
        <v>4000</v>
      </c>
      <c r="F21" s="23">
        <v>0.01</v>
      </c>
      <c r="G21" s="24">
        <v>40</v>
      </c>
    </row>
    <row r="22" s="1" customFormat="1" spans="1:7">
      <c r="A22" s="19">
        <v>16</v>
      </c>
      <c r="B22" s="20">
        <v>44764</v>
      </c>
      <c r="C22" s="21" t="s">
        <v>54</v>
      </c>
      <c r="D22" s="21"/>
      <c r="E22" s="22">
        <v>9120</v>
      </c>
      <c r="F22" s="23">
        <v>0.01</v>
      </c>
      <c r="G22" s="24">
        <v>91</v>
      </c>
    </row>
    <row r="23" s="1" customFormat="1" spans="1:7">
      <c r="A23" s="19">
        <v>17</v>
      </c>
      <c r="B23" s="20">
        <v>44764</v>
      </c>
      <c r="C23" s="21" t="s">
        <v>54</v>
      </c>
      <c r="D23" s="21"/>
      <c r="E23" s="22">
        <v>8720</v>
      </c>
      <c r="F23" s="23">
        <v>0.01</v>
      </c>
      <c r="G23" s="24">
        <v>87</v>
      </c>
    </row>
    <row r="24" s="1" customFormat="1" spans="1:7">
      <c r="A24" s="19">
        <v>18</v>
      </c>
      <c r="B24" s="20">
        <v>44765</v>
      </c>
      <c r="C24" s="21" t="s">
        <v>48</v>
      </c>
      <c r="D24" s="21"/>
      <c r="E24" s="22">
        <v>3700</v>
      </c>
      <c r="F24" s="23">
        <v>0.01</v>
      </c>
      <c r="G24" s="24">
        <v>37</v>
      </c>
    </row>
    <row r="25" s="1" customFormat="1" spans="1:7">
      <c r="A25" s="19">
        <v>19</v>
      </c>
      <c r="B25" s="20">
        <v>44765</v>
      </c>
      <c r="C25" s="21" t="s">
        <v>50</v>
      </c>
      <c r="D25" s="21"/>
      <c r="E25" s="22">
        <v>14500</v>
      </c>
      <c r="F25" s="23">
        <v>0.01</v>
      </c>
      <c r="G25" s="24">
        <v>145</v>
      </c>
    </row>
    <row r="26" s="1" customFormat="1" spans="1:7">
      <c r="A26" s="19">
        <v>20</v>
      </c>
      <c r="B26" s="20">
        <v>44765</v>
      </c>
      <c r="C26" s="21" t="s">
        <v>59</v>
      </c>
      <c r="D26" s="21"/>
      <c r="E26" s="22">
        <v>14000</v>
      </c>
      <c r="F26" s="23">
        <v>0.01</v>
      </c>
      <c r="G26" s="24">
        <v>140</v>
      </c>
    </row>
    <row r="27" s="1" customFormat="1" spans="1:7">
      <c r="A27" s="19">
        <v>21</v>
      </c>
      <c r="B27" s="20">
        <v>44765</v>
      </c>
      <c r="C27" s="21" t="s">
        <v>51</v>
      </c>
      <c r="D27" s="21"/>
      <c r="E27" s="22">
        <v>15000</v>
      </c>
      <c r="F27" s="23">
        <v>0.01</v>
      </c>
      <c r="G27" s="24">
        <v>150</v>
      </c>
    </row>
    <row r="28" s="1" customFormat="1" spans="1:7">
      <c r="A28" s="19">
        <v>22</v>
      </c>
      <c r="B28" s="20">
        <v>44765</v>
      </c>
      <c r="C28" s="21" t="s">
        <v>60</v>
      </c>
      <c r="D28" s="21"/>
      <c r="E28" s="22">
        <v>10000</v>
      </c>
      <c r="F28" s="23">
        <v>0.01</v>
      </c>
      <c r="G28" s="24">
        <v>100</v>
      </c>
    </row>
    <row r="29" s="1" customFormat="1" spans="1:7">
      <c r="A29" s="19">
        <v>23</v>
      </c>
      <c r="B29" s="20">
        <v>44765</v>
      </c>
      <c r="C29" s="21" t="s">
        <v>57</v>
      </c>
      <c r="D29" s="21"/>
      <c r="E29" s="22">
        <v>5000</v>
      </c>
      <c r="F29" s="23">
        <v>0.01</v>
      </c>
      <c r="G29" s="24">
        <v>50</v>
      </c>
    </row>
    <row r="30" s="1" customFormat="1" spans="1:7">
      <c r="A30" s="19">
        <v>24</v>
      </c>
      <c r="B30" s="20">
        <v>44765</v>
      </c>
      <c r="C30" s="21" t="s">
        <v>61</v>
      </c>
      <c r="D30" s="21"/>
      <c r="E30" s="22">
        <v>14507</v>
      </c>
      <c r="F30" s="23">
        <v>0.01</v>
      </c>
      <c r="G30" s="24">
        <v>145</v>
      </c>
    </row>
    <row r="31" s="1" customFormat="1" spans="1:7">
      <c r="A31" s="19">
        <v>25</v>
      </c>
      <c r="B31" s="20">
        <v>44772</v>
      </c>
      <c r="C31" s="21" t="s">
        <v>48</v>
      </c>
      <c r="D31" s="21"/>
      <c r="E31" s="22">
        <v>2200</v>
      </c>
      <c r="F31" s="23">
        <v>0.01</v>
      </c>
      <c r="G31" s="24">
        <v>22</v>
      </c>
    </row>
    <row r="32" s="1" customFormat="1" spans="1:7">
      <c r="A32" s="19">
        <v>26</v>
      </c>
      <c r="B32" s="20">
        <v>44772</v>
      </c>
      <c r="C32" s="21" t="s">
        <v>50</v>
      </c>
      <c r="D32" s="21"/>
      <c r="E32" s="22">
        <v>4200</v>
      </c>
      <c r="F32" s="23">
        <v>0.01</v>
      </c>
      <c r="G32" s="24">
        <v>42</v>
      </c>
    </row>
    <row r="33" s="1" customFormat="1" spans="1:7">
      <c r="A33" s="19">
        <v>27</v>
      </c>
      <c r="B33" s="20">
        <v>44772</v>
      </c>
      <c r="C33" s="21" t="s">
        <v>53</v>
      </c>
      <c r="D33" s="21"/>
      <c r="E33" s="22">
        <v>22000</v>
      </c>
      <c r="F33" s="23">
        <v>0.01</v>
      </c>
      <c r="G33" s="24">
        <v>220</v>
      </c>
    </row>
    <row r="34" s="1" customFormat="1" spans="1:7">
      <c r="A34" s="19">
        <v>28</v>
      </c>
      <c r="B34" s="20">
        <v>44772</v>
      </c>
      <c r="C34" s="21" t="s">
        <v>51</v>
      </c>
      <c r="D34" s="21"/>
      <c r="E34" s="22">
        <v>30000</v>
      </c>
      <c r="F34" s="23">
        <v>0.01</v>
      </c>
      <c r="G34" s="24">
        <v>300</v>
      </c>
    </row>
    <row r="35" s="1" customFormat="1" spans="1:7">
      <c r="A35" s="19"/>
      <c r="B35" s="20"/>
      <c r="C35" s="25"/>
      <c r="D35" s="25"/>
      <c r="E35" s="17">
        <f>SUM(E8:E34)</f>
        <v>328672</v>
      </c>
      <c r="F35" s="18"/>
      <c r="G35" s="18">
        <f>SUM(G8:G34)</f>
        <v>3288</v>
      </c>
    </row>
    <row r="36" s="1" customFormat="1" spans="1:7">
      <c r="A36" s="15" t="s">
        <v>62</v>
      </c>
      <c r="B36" s="20"/>
      <c r="C36" s="21"/>
      <c r="D36" s="21"/>
      <c r="E36" s="22"/>
      <c r="F36" s="26"/>
      <c r="G36" s="27"/>
    </row>
    <row r="37" s="1" customFormat="1" spans="1:7">
      <c r="A37" s="15" t="s">
        <v>7</v>
      </c>
      <c r="B37" s="16" t="s">
        <v>43</v>
      </c>
      <c r="C37" s="16" t="s">
        <v>44</v>
      </c>
      <c r="D37" s="16" t="s">
        <v>45</v>
      </c>
      <c r="E37" s="17" t="s">
        <v>11</v>
      </c>
      <c r="F37" s="16" t="s">
        <v>46</v>
      </c>
      <c r="G37" s="18" t="s">
        <v>47</v>
      </c>
    </row>
    <row r="38" s="1" customFormat="1" spans="1:7">
      <c r="A38" s="19">
        <v>1</v>
      </c>
      <c r="B38" s="20">
        <v>44746</v>
      </c>
      <c r="C38" s="21" t="s">
        <v>63</v>
      </c>
      <c r="D38" s="21"/>
      <c r="E38" s="22">
        <v>4200</v>
      </c>
      <c r="F38" s="23">
        <v>0.02</v>
      </c>
      <c r="G38" s="27">
        <v>84</v>
      </c>
    </row>
    <row r="39" s="1" customFormat="1" spans="1:7">
      <c r="A39" s="19">
        <v>2</v>
      </c>
      <c r="B39" s="20">
        <v>44746</v>
      </c>
      <c r="C39" s="21" t="s">
        <v>64</v>
      </c>
      <c r="D39" s="21"/>
      <c r="E39" s="22">
        <v>10450</v>
      </c>
      <c r="F39" s="23">
        <v>0.02</v>
      </c>
      <c r="G39" s="27">
        <v>209</v>
      </c>
    </row>
    <row r="40" s="1" customFormat="1" spans="1:7">
      <c r="A40" s="19">
        <v>3</v>
      </c>
      <c r="B40" s="20">
        <v>44746</v>
      </c>
      <c r="C40" s="21" t="s">
        <v>65</v>
      </c>
      <c r="D40" s="21"/>
      <c r="E40" s="22">
        <v>4200</v>
      </c>
      <c r="F40" s="23">
        <v>0.02</v>
      </c>
      <c r="G40" s="27">
        <v>84</v>
      </c>
    </row>
    <row r="41" s="1" customFormat="1" spans="1:7">
      <c r="A41" s="19">
        <v>4</v>
      </c>
      <c r="B41" s="20">
        <v>44746</v>
      </c>
      <c r="C41" s="21" t="s">
        <v>66</v>
      </c>
      <c r="D41" s="21"/>
      <c r="E41" s="22">
        <v>334590</v>
      </c>
      <c r="F41" s="23">
        <v>0.02</v>
      </c>
      <c r="G41" s="27">
        <v>6692</v>
      </c>
    </row>
    <row r="42" s="1" customFormat="1" spans="1:7">
      <c r="A42" s="19">
        <v>5</v>
      </c>
      <c r="B42" s="20">
        <v>44754</v>
      </c>
      <c r="C42" s="21" t="s">
        <v>66</v>
      </c>
      <c r="D42" s="21"/>
      <c r="E42" s="22">
        <v>1051405</v>
      </c>
      <c r="F42" s="23">
        <v>0.02</v>
      </c>
      <c r="G42" s="27">
        <v>21028</v>
      </c>
    </row>
    <row r="43" s="1" customFormat="1" spans="1:7">
      <c r="A43" s="19">
        <v>6</v>
      </c>
      <c r="B43" s="20">
        <v>44758</v>
      </c>
      <c r="C43" s="21" t="s">
        <v>66</v>
      </c>
      <c r="D43" s="21"/>
      <c r="E43" s="22">
        <v>189463</v>
      </c>
      <c r="F43" s="23">
        <v>0.02</v>
      </c>
      <c r="G43" s="27">
        <v>3789</v>
      </c>
    </row>
    <row r="44" s="1" customFormat="1" spans="1:7">
      <c r="A44" s="19">
        <v>7</v>
      </c>
      <c r="B44" s="20">
        <v>44761</v>
      </c>
      <c r="C44" s="21" t="s">
        <v>67</v>
      </c>
      <c r="D44" s="21"/>
      <c r="E44" s="22">
        <v>25970</v>
      </c>
      <c r="F44" s="23">
        <v>0.02</v>
      </c>
      <c r="G44" s="27">
        <v>519</v>
      </c>
    </row>
    <row r="45" s="1" customFormat="1" spans="1:7">
      <c r="A45" s="19">
        <v>8</v>
      </c>
      <c r="B45" s="20">
        <v>44761</v>
      </c>
      <c r="C45" s="21" t="s">
        <v>68</v>
      </c>
      <c r="D45" s="21"/>
      <c r="E45" s="22">
        <v>30546</v>
      </c>
      <c r="F45" s="23">
        <v>0.02</v>
      </c>
      <c r="G45" s="27">
        <v>611</v>
      </c>
    </row>
    <row r="46" s="1" customFormat="1" spans="1:7">
      <c r="A46" s="19">
        <v>9</v>
      </c>
      <c r="B46" s="20">
        <v>44761</v>
      </c>
      <c r="C46" s="21" t="s">
        <v>68</v>
      </c>
      <c r="D46" s="21"/>
      <c r="E46" s="22">
        <v>27093</v>
      </c>
      <c r="F46" s="23">
        <v>0.02</v>
      </c>
      <c r="G46" s="27">
        <v>542</v>
      </c>
    </row>
    <row r="47" s="1" customFormat="1" spans="1:7">
      <c r="A47" s="19">
        <v>10</v>
      </c>
      <c r="B47" s="20">
        <v>44764</v>
      </c>
      <c r="C47" s="21" t="s">
        <v>69</v>
      </c>
      <c r="D47" s="21"/>
      <c r="E47" s="22">
        <v>65000</v>
      </c>
      <c r="F47" s="23">
        <v>0.02</v>
      </c>
      <c r="G47" s="27">
        <v>1300</v>
      </c>
    </row>
    <row r="48" s="1" customFormat="1" spans="1:7">
      <c r="A48" s="19">
        <v>11</v>
      </c>
      <c r="B48" s="20">
        <v>44765</v>
      </c>
      <c r="C48" s="21" t="s">
        <v>66</v>
      </c>
      <c r="D48" s="21"/>
      <c r="E48" s="22">
        <v>633500</v>
      </c>
      <c r="F48" s="23">
        <v>0.02</v>
      </c>
      <c r="G48" s="27">
        <v>12670</v>
      </c>
    </row>
    <row r="49" s="1" customFormat="1" spans="1:7">
      <c r="A49" s="19">
        <v>12</v>
      </c>
      <c r="B49" s="20">
        <v>44770</v>
      </c>
      <c r="C49" s="21" t="s">
        <v>70</v>
      </c>
      <c r="D49" s="21"/>
      <c r="E49" s="22">
        <v>10972</v>
      </c>
      <c r="F49" s="23">
        <v>0.02</v>
      </c>
      <c r="G49" s="27">
        <v>219</v>
      </c>
    </row>
    <row r="50" s="1" customFormat="1" spans="1:7">
      <c r="A50" s="19">
        <v>13</v>
      </c>
      <c r="B50" s="20">
        <v>44770</v>
      </c>
      <c r="C50" s="21" t="s">
        <v>71</v>
      </c>
      <c r="D50" s="21"/>
      <c r="E50" s="22">
        <v>18910</v>
      </c>
      <c r="F50" s="23">
        <v>0.02</v>
      </c>
      <c r="G50" s="27">
        <v>378</v>
      </c>
    </row>
    <row r="51" s="1" customFormat="1" spans="1:7">
      <c r="A51" s="19">
        <v>14</v>
      </c>
      <c r="B51" s="20">
        <v>44772</v>
      </c>
      <c r="C51" s="21" t="s">
        <v>72</v>
      </c>
      <c r="D51" s="21"/>
      <c r="E51" s="22">
        <v>3800</v>
      </c>
      <c r="F51" s="23">
        <v>0.02</v>
      </c>
      <c r="G51" s="27">
        <v>76</v>
      </c>
    </row>
    <row r="52" s="1" customFormat="1" spans="1:7">
      <c r="A52" s="19">
        <v>15</v>
      </c>
      <c r="B52" s="20">
        <v>44772</v>
      </c>
      <c r="C52" s="21" t="s">
        <v>64</v>
      </c>
      <c r="D52" s="21"/>
      <c r="E52" s="22">
        <v>6175</v>
      </c>
      <c r="F52" s="23">
        <v>0.02</v>
      </c>
      <c r="G52" s="27">
        <v>124</v>
      </c>
    </row>
    <row r="53" s="1" customFormat="1" spans="1:7">
      <c r="A53" s="19">
        <v>16</v>
      </c>
      <c r="B53" s="20">
        <v>44772</v>
      </c>
      <c r="C53" s="21" t="s">
        <v>65</v>
      </c>
      <c r="D53" s="21"/>
      <c r="E53" s="22">
        <v>1900</v>
      </c>
      <c r="F53" s="23">
        <v>0.02</v>
      </c>
      <c r="G53" s="27">
        <v>38</v>
      </c>
    </row>
    <row r="54" s="1" customFormat="1" spans="1:7">
      <c r="A54" s="19">
        <v>17</v>
      </c>
      <c r="B54" s="20">
        <v>44772</v>
      </c>
      <c r="C54" s="21" t="s">
        <v>66</v>
      </c>
      <c r="D54" s="21"/>
      <c r="E54" s="22">
        <v>764100</v>
      </c>
      <c r="F54" s="23">
        <v>0.02</v>
      </c>
      <c r="G54" s="27">
        <v>15282</v>
      </c>
    </row>
    <row r="55" s="1" customFormat="1" spans="1:7">
      <c r="A55" s="19">
        <v>18</v>
      </c>
      <c r="B55" s="20" t="s">
        <v>73</v>
      </c>
      <c r="C55" s="21" t="s">
        <v>65</v>
      </c>
      <c r="D55" s="21"/>
      <c r="E55" s="22">
        <v>3800</v>
      </c>
      <c r="F55" s="23">
        <v>0.02</v>
      </c>
      <c r="G55" s="27">
        <v>76</v>
      </c>
    </row>
    <row r="56" s="1" customFormat="1" spans="1:7">
      <c r="A56" s="19">
        <v>19</v>
      </c>
      <c r="B56" s="20" t="s">
        <v>73</v>
      </c>
      <c r="C56" s="21" t="s">
        <v>64</v>
      </c>
      <c r="D56" s="21"/>
      <c r="E56" s="22">
        <v>16865</v>
      </c>
      <c r="F56" s="23">
        <v>0.02</v>
      </c>
      <c r="G56" s="27">
        <v>337</v>
      </c>
    </row>
    <row r="57" s="1" customFormat="1" spans="1:7">
      <c r="A57" s="19">
        <v>20</v>
      </c>
      <c r="B57" s="20" t="s">
        <v>74</v>
      </c>
      <c r="C57" s="28" t="s">
        <v>75</v>
      </c>
      <c r="D57" s="21"/>
      <c r="E57" s="22">
        <v>32125</v>
      </c>
      <c r="F57" s="23">
        <v>0.02</v>
      </c>
      <c r="G57" s="27">
        <v>642</v>
      </c>
    </row>
    <row r="58" s="1" customFormat="1" spans="1:7">
      <c r="A58" s="19">
        <v>21</v>
      </c>
      <c r="B58" s="20" t="s">
        <v>74</v>
      </c>
      <c r="C58" s="28" t="s">
        <v>75</v>
      </c>
      <c r="D58" s="21"/>
      <c r="E58" s="22">
        <v>32325</v>
      </c>
      <c r="F58" s="23">
        <v>0.02</v>
      </c>
      <c r="G58" s="27">
        <v>646</v>
      </c>
    </row>
    <row r="59" s="1" customFormat="1" spans="1:7">
      <c r="A59" s="19"/>
      <c r="B59" s="20"/>
      <c r="C59" s="21"/>
      <c r="D59" s="21"/>
      <c r="E59" s="17">
        <f>SUM(E38:E58)</f>
        <v>3267389</v>
      </c>
      <c r="F59" s="29"/>
      <c r="G59" s="18">
        <f>SUM(G38:G58)</f>
        <v>65346</v>
      </c>
    </row>
    <row r="60" s="1" customFormat="1" spans="1:7">
      <c r="A60" s="19"/>
      <c r="B60" s="20"/>
      <c r="C60" s="21"/>
      <c r="D60" s="21"/>
      <c r="E60" s="30"/>
      <c r="F60" s="29"/>
      <c r="G60" s="29"/>
    </row>
    <row r="61" s="1" customFormat="1" spans="1:7">
      <c r="A61" s="15" t="s">
        <v>76</v>
      </c>
      <c r="B61" s="20"/>
      <c r="C61" s="21"/>
      <c r="D61" s="21"/>
      <c r="E61" s="22"/>
      <c r="F61" s="26"/>
      <c r="G61" s="27"/>
    </row>
    <row r="62" s="1" customFormat="1" spans="1:7">
      <c r="A62" s="15" t="s">
        <v>7</v>
      </c>
      <c r="B62" s="16" t="s">
        <v>43</v>
      </c>
      <c r="C62" s="16" t="s">
        <v>44</v>
      </c>
      <c r="D62" s="16" t="s">
        <v>45</v>
      </c>
      <c r="E62" s="17" t="s">
        <v>11</v>
      </c>
      <c r="F62" s="16" t="s">
        <v>46</v>
      </c>
      <c r="G62" s="18" t="s">
        <v>47</v>
      </c>
    </row>
    <row r="63" s="1" customFormat="1" spans="1:7">
      <c r="A63" s="19">
        <v>1</v>
      </c>
      <c r="B63" s="28" t="s">
        <v>74</v>
      </c>
      <c r="C63" s="28" t="s">
        <v>75</v>
      </c>
      <c r="D63" s="28"/>
      <c r="E63" s="28">
        <v>23467</v>
      </c>
      <c r="F63" s="23">
        <v>0.1</v>
      </c>
      <c r="G63" s="27">
        <v>2347</v>
      </c>
    </row>
    <row r="64" s="1" customFormat="1" spans="1:7">
      <c r="A64" s="19"/>
      <c r="B64" s="28" t="s">
        <v>74</v>
      </c>
      <c r="C64" s="28" t="s">
        <v>75</v>
      </c>
      <c r="D64" s="21"/>
      <c r="E64" s="22">
        <v>7221</v>
      </c>
      <c r="F64" s="23">
        <v>0.1</v>
      </c>
      <c r="G64" s="27">
        <v>722</v>
      </c>
    </row>
    <row r="65" s="1" customFormat="1" spans="1:7">
      <c r="A65" s="19"/>
      <c r="B65" s="28" t="s">
        <v>74</v>
      </c>
      <c r="C65" s="28" t="s">
        <v>75</v>
      </c>
      <c r="D65" s="21"/>
      <c r="E65" s="22">
        <v>2500</v>
      </c>
      <c r="F65" s="23">
        <v>0.1</v>
      </c>
      <c r="G65" s="27">
        <v>250</v>
      </c>
    </row>
    <row r="66" s="1" customFormat="1" spans="1:7">
      <c r="A66" s="19"/>
      <c r="B66" s="28" t="s">
        <v>74</v>
      </c>
      <c r="C66" s="28" t="s">
        <v>75</v>
      </c>
      <c r="D66" s="21"/>
      <c r="E66" s="22">
        <v>22500</v>
      </c>
      <c r="F66" s="23">
        <v>0.1</v>
      </c>
      <c r="G66" s="27">
        <v>2250</v>
      </c>
    </row>
    <row r="67" s="1" customFormat="1" spans="1:7">
      <c r="A67" s="19"/>
      <c r="B67" s="28" t="s">
        <v>74</v>
      </c>
      <c r="C67" s="28" t="s">
        <v>75</v>
      </c>
      <c r="D67" s="21"/>
      <c r="E67" s="22">
        <v>25340</v>
      </c>
      <c r="F67" s="23">
        <v>0.1</v>
      </c>
      <c r="G67" s="27">
        <v>2534</v>
      </c>
    </row>
    <row r="68" s="1" customFormat="1" spans="1:7">
      <c r="A68" s="19"/>
      <c r="B68" s="20" t="s">
        <v>77</v>
      </c>
      <c r="C68" s="31" t="s">
        <v>78</v>
      </c>
      <c r="D68" s="21"/>
      <c r="E68" s="22">
        <v>35000</v>
      </c>
      <c r="F68" s="23">
        <v>0.1</v>
      </c>
      <c r="G68" s="28">
        <v>3500</v>
      </c>
    </row>
    <row r="69" s="1" customFormat="1" spans="1:7">
      <c r="A69" s="19"/>
      <c r="B69" s="20" t="s">
        <v>79</v>
      </c>
      <c r="C69" s="31" t="s">
        <v>80</v>
      </c>
      <c r="D69" s="21"/>
      <c r="E69" s="22">
        <v>50000</v>
      </c>
      <c r="F69" s="23">
        <v>0.1</v>
      </c>
      <c r="G69" s="27">
        <v>5000</v>
      </c>
    </row>
    <row r="70" s="1" customFormat="1" spans="1:7">
      <c r="A70" s="19"/>
      <c r="B70" s="20" t="s">
        <v>81</v>
      </c>
      <c r="C70" s="31" t="s">
        <v>82</v>
      </c>
      <c r="D70" s="21"/>
      <c r="E70" s="22">
        <v>35200</v>
      </c>
      <c r="F70" s="23">
        <v>0.1</v>
      </c>
      <c r="G70" s="27">
        <v>3520</v>
      </c>
    </row>
    <row r="71" s="1" customFormat="1" spans="1:7">
      <c r="A71" s="19"/>
      <c r="B71" s="20" t="s">
        <v>81</v>
      </c>
      <c r="C71" s="31" t="s">
        <v>83</v>
      </c>
      <c r="D71" s="21"/>
      <c r="E71" s="22">
        <v>32550</v>
      </c>
      <c r="F71" s="23">
        <v>0.1</v>
      </c>
      <c r="G71" s="27">
        <v>3205</v>
      </c>
    </row>
    <row r="72" s="1" customFormat="1" spans="1:7">
      <c r="A72" s="19"/>
      <c r="B72" s="20" t="s">
        <v>84</v>
      </c>
      <c r="C72" s="31" t="s">
        <v>85</v>
      </c>
      <c r="D72" s="21"/>
      <c r="E72" s="22">
        <v>10000</v>
      </c>
      <c r="F72" s="23">
        <v>0.1</v>
      </c>
      <c r="G72" s="27">
        <v>1000</v>
      </c>
    </row>
    <row r="73" s="1" customFormat="1" spans="1:7">
      <c r="A73" s="19"/>
      <c r="B73" s="20" t="s">
        <v>86</v>
      </c>
      <c r="C73" s="31" t="s">
        <v>87</v>
      </c>
      <c r="D73" s="21"/>
      <c r="E73" s="22">
        <v>4179</v>
      </c>
      <c r="F73" s="23">
        <v>0.1</v>
      </c>
      <c r="G73" s="27">
        <v>418</v>
      </c>
    </row>
    <row r="74" s="1" customFormat="1" spans="1:7">
      <c r="A74" s="19"/>
      <c r="B74" s="20"/>
      <c r="C74" s="31"/>
      <c r="D74" s="21"/>
      <c r="E74" s="18">
        <f>SUM(E63:E73)</f>
        <v>247957</v>
      </c>
      <c r="F74" s="29"/>
      <c r="G74" s="18">
        <f>SUM(G63:G73)</f>
        <v>24746</v>
      </c>
    </row>
    <row r="75" s="1" customFormat="1" spans="1:7">
      <c r="A75" s="15" t="s">
        <v>88</v>
      </c>
      <c r="B75" s="20"/>
      <c r="C75" s="21"/>
      <c r="D75" s="27"/>
      <c r="E75" s="32"/>
      <c r="F75" s="33"/>
      <c r="G75" s="27"/>
    </row>
    <row r="76" s="1" customFormat="1" spans="1:7">
      <c r="A76" s="15" t="s">
        <v>7</v>
      </c>
      <c r="B76" s="16" t="s">
        <v>43</v>
      </c>
      <c r="C76" s="16" t="s">
        <v>44</v>
      </c>
      <c r="D76" s="18"/>
      <c r="E76" s="17" t="s">
        <v>11</v>
      </c>
      <c r="F76" s="16" t="s">
        <v>46</v>
      </c>
      <c r="G76" s="18" t="s">
        <v>47</v>
      </c>
    </row>
    <row r="77" s="1" customFormat="1" spans="1:7">
      <c r="A77" s="19">
        <v>1</v>
      </c>
      <c r="B77" s="20" t="s">
        <v>74</v>
      </c>
      <c r="C77" s="19" t="s">
        <v>89</v>
      </c>
      <c r="D77" s="27"/>
      <c r="E77" s="22">
        <v>10000</v>
      </c>
      <c r="F77" s="23">
        <v>0.1</v>
      </c>
      <c r="G77" s="27">
        <v>1000</v>
      </c>
    </row>
    <row r="78" s="1" customFormat="1" spans="1:7">
      <c r="A78" s="19">
        <f>+A77+1</f>
        <v>2</v>
      </c>
      <c r="B78" s="20" t="s">
        <v>74</v>
      </c>
      <c r="C78" s="19" t="s">
        <v>89</v>
      </c>
      <c r="D78" s="27"/>
      <c r="E78" s="22">
        <v>8000</v>
      </c>
      <c r="F78" s="23">
        <v>0.1</v>
      </c>
      <c r="G78" s="27">
        <v>800</v>
      </c>
    </row>
    <row r="79" s="1" customFormat="1" spans="1:7">
      <c r="A79" s="19">
        <f>+A78+1</f>
        <v>3</v>
      </c>
      <c r="B79" s="20" t="s">
        <v>74</v>
      </c>
      <c r="C79" s="19" t="s">
        <v>89</v>
      </c>
      <c r="D79" s="27"/>
      <c r="E79" s="22">
        <v>8000</v>
      </c>
      <c r="F79" s="23">
        <v>0.1</v>
      </c>
      <c r="G79" s="27">
        <v>800</v>
      </c>
    </row>
    <row r="80" s="1" customFormat="1" spans="1:7">
      <c r="A80" s="19"/>
      <c r="B80" s="20" t="s">
        <v>74</v>
      </c>
      <c r="C80" s="19" t="s">
        <v>89</v>
      </c>
      <c r="D80" s="27"/>
      <c r="E80" s="22">
        <v>5000</v>
      </c>
      <c r="F80" s="23">
        <v>0.1</v>
      </c>
      <c r="G80" s="27">
        <v>500</v>
      </c>
    </row>
    <row r="81" s="1" customFormat="1" spans="1:7">
      <c r="A81" s="19"/>
      <c r="B81" s="20"/>
      <c r="C81" s="19"/>
      <c r="D81" s="27"/>
      <c r="E81" s="29">
        <f>SUM(E77:E80)</f>
        <v>31000</v>
      </c>
      <c r="F81" s="29"/>
      <c r="G81" s="29">
        <f>SUM(G77:G80)</f>
        <v>3100</v>
      </c>
    </row>
    <row r="82" s="1" customFormat="1" spans="1:7">
      <c r="A82" s="15" t="s">
        <v>90</v>
      </c>
      <c r="B82" s="20"/>
      <c r="C82" s="21"/>
      <c r="D82" s="21"/>
      <c r="E82" s="22"/>
      <c r="F82" s="26"/>
      <c r="G82" s="27"/>
    </row>
    <row r="83" s="1" customFormat="1" spans="1:7">
      <c r="A83" s="15" t="s">
        <v>7</v>
      </c>
      <c r="B83" s="16" t="s">
        <v>43</v>
      </c>
      <c r="C83" s="16" t="s">
        <v>44</v>
      </c>
      <c r="D83" s="16" t="s">
        <v>45</v>
      </c>
      <c r="E83" s="17" t="s">
        <v>11</v>
      </c>
      <c r="F83" s="16" t="s">
        <v>46</v>
      </c>
      <c r="G83" s="18" t="s">
        <v>47</v>
      </c>
    </row>
    <row r="84" s="1" customFormat="1" spans="1:7">
      <c r="A84" s="19">
        <v>1</v>
      </c>
      <c r="B84" s="20" t="s">
        <v>74</v>
      </c>
      <c r="C84" s="19" t="s">
        <v>91</v>
      </c>
      <c r="D84" s="19"/>
      <c r="E84" s="22">
        <v>10000</v>
      </c>
      <c r="F84" s="23">
        <v>0.05</v>
      </c>
      <c r="G84" s="27">
        <v>500</v>
      </c>
    </row>
    <row r="85" s="1" customFormat="1" spans="1:7">
      <c r="A85" s="19">
        <v>3</v>
      </c>
      <c r="B85" s="20" t="s">
        <v>74</v>
      </c>
      <c r="C85" s="19" t="s">
        <v>92</v>
      </c>
      <c r="D85" s="19"/>
      <c r="E85" s="22">
        <v>5000</v>
      </c>
      <c r="F85" s="23">
        <v>0.05</v>
      </c>
      <c r="G85" s="27">
        <v>250</v>
      </c>
    </row>
    <row r="86" s="1" customFormat="1" spans="1:7">
      <c r="A86" s="19"/>
      <c r="B86" s="19"/>
      <c r="C86" s="19"/>
      <c r="D86" s="19"/>
      <c r="E86" s="18">
        <f>SUM(E84:E85)</f>
        <v>15000</v>
      </c>
      <c r="F86" s="29"/>
      <c r="G86" s="18">
        <f>SUM(G84:G85)</f>
        <v>750</v>
      </c>
    </row>
    <row r="87" s="1" customFormat="1" spans="1:7">
      <c r="A87" s="15" t="s">
        <v>93</v>
      </c>
      <c r="B87" s="20"/>
      <c r="C87" s="21"/>
      <c r="D87" s="21"/>
      <c r="E87" s="22"/>
      <c r="F87" s="26"/>
      <c r="G87" s="27"/>
    </row>
    <row r="88" s="1" customFormat="1" spans="1:7">
      <c r="A88" s="15" t="s">
        <v>7</v>
      </c>
      <c r="B88" s="16" t="s">
        <v>43</v>
      </c>
      <c r="C88" s="16" t="s">
        <v>44</v>
      </c>
      <c r="D88" s="16" t="s">
        <v>45</v>
      </c>
      <c r="E88" s="17" t="s">
        <v>11</v>
      </c>
      <c r="F88" s="16" t="s">
        <v>46</v>
      </c>
      <c r="G88" s="18" t="s">
        <v>47</v>
      </c>
    </row>
    <row r="89" s="1" customFormat="1" spans="1:7">
      <c r="A89" s="19">
        <v>1</v>
      </c>
      <c r="B89" s="20" t="s">
        <v>94</v>
      </c>
      <c r="C89" s="31" t="s">
        <v>95</v>
      </c>
      <c r="D89" s="34" t="s">
        <v>96</v>
      </c>
      <c r="E89" s="22">
        <v>261702</v>
      </c>
      <c r="F89" s="23">
        <v>0.1</v>
      </c>
      <c r="G89" s="27">
        <f>E89*F89</f>
        <v>26170.2</v>
      </c>
    </row>
    <row r="90" s="1" customFormat="1" spans="1:7">
      <c r="A90" s="19"/>
      <c r="B90" s="20"/>
      <c r="C90" s="31"/>
      <c r="D90" s="31"/>
      <c r="E90" s="17">
        <f>E89</f>
        <v>261702</v>
      </c>
      <c r="F90" s="33"/>
      <c r="G90" s="18">
        <f>G89</f>
        <v>26170.2</v>
      </c>
    </row>
    <row r="91" s="1" customFormat="1" spans="1:7">
      <c r="A91" s="6"/>
      <c r="B91" s="35"/>
      <c r="C91" s="36"/>
      <c r="D91" s="36"/>
      <c r="E91" s="37"/>
      <c r="F91" s="38"/>
      <c r="G91" s="39"/>
    </row>
    <row r="92" s="1" customFormat="1" spans="2:7">
      <c r="B92" s="6"/>
      <c r="C92" s="6"/>
      <c r="D92" s="6"/>
      <c r="E92" s="7">
        <f>E91-G92</f>
        <v>0</v>
      </c>
      <c r="F92" s="6"/>
      <c r="G92" s="8"/>
    </row>
    <row r="93" s="1" customFormat="1" ht="15.75" spans="2:7">
      <c r="B93" s="6"/>
      <c r="C93" s="40" t="s">
        <v>97</v>
      </c>
      <c r="D93" s="40"/>
      <c r="E93" s="41"/>
      <c r="F93" s="40"/>
      <c r="G93" s="42">
        <f>G90+G86+G81+G74+G59+G35</f>
        <v>123400.2</v>
      </c>
    </row>
    <row r="94" s="1" customFormat="1" ht="16.5" spans="1:7">
      <c r="A94" s="43"/>
      <c r="B94" s="44"/>
      <c r="C94" s="45"/>
      <c r="D94" s="45"/>
      <c r="E94" s="37"/>
      <c r="F94" s="45"/>
      <c r="G94" s="39">
        <f>G93</f>
        <v>123400.2</v>
      </c>
    </row>
    <row r="95" s="1" customFormat="1" ht="15.75" spans="1:7">
      <c r="A95" s="46"/>
      <c r="B95" s="46"/>
      <c r="C95" s="47" t="s">
        <v>98</v>
      </c>
      <c r="D95" s="47"/>
      <c r="E95" s="48"/>
      <c r="F95" s="47"/>
      <c r="G95" s="49"/>
    </row>
    <row r="96" s="1" customFormat="1" ht="15.75" spans="1:7">
      <c r="A96" s="46"/>
      <c r="B96" s="46"/>
      <c r="C96" s="47" t="s">
        <v>99</v>
      </c>
      <c r="D96" s="47"/>
      <c r="E96" s="50">
        <v>96673</v>
      </c>
      <c r="F96" s="47"/>
      <c r="G96" s="49"/>
    </row>
    <row r="97" s="1" customFormat="1" ht="15.75" spans="1:7">
      <c r="A97" s="46"/>
      <c r="B97" s="46"/>
      <c r="C97" s="47" t="s">
        <v>100</v>
      </c>
      <c r="D97" s="47"/>
      <c r="E97" s="48">
        <v>2</v>
      </c>
      <c r="F97" s="47"/>
      <c r="G97" s="49"/>
    </row>
    <row r="98" s="1" customFormat="1" ht="15.75" spans="1:7">
      <c r="A98" s="46"/>
      <c r="B98" s="46"/>
      <c r="C98" s="47" t="s">
        <v>101</v>
      </c>
      <c r="D98" s="47"/>
      <c r="E98" s="51">
        <v>0.015</v>
      </c>
      <c r="F98" s="47" t="s">
        <v>102</v>
      </c>
      <c r="G98" s="49"/>
    </row>
    <row r="99" s="1" customFormat="1" ht="15.75" spans="1:7">
      <c r="A99" s="46"/>
      <c r="B99" s="46"/>
      <c r="C99" s="47" t="s">
        <v>103</v>
      </c>
      <c r="D99" s="47"/>
      <c r="E99" s="52">
        <f>E96*E97*E98</f>
        <v>2900.19</v>
      </c>
      <c r="F99" s="47"/>
      <c r="G99" s="53">
        <f>E99</f>
        <v>2900.19</v>
      </c>
    </row>
    <row r="100" s="1" customFormat="1" ht="15.75" spans="1:7">
      <c r="A100" s="54"/>
      <c r="B100" s="54"/>
      <c r="C100" s="55" t="s">
        <v>104</v>
      </c>
      <c r="D100" s="55"/>
      <c r="E100" s="56"/>
      <c r="F100" s="55"/>
      <c r="G100" s="57">
        <f>G94+G99</f>
        <v>126300.39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Aug'20</vt:lpstr>
      <vt:lpstr>Sep 21</vt:lpstr>
      <vt:lpstr>Feb-22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shivanand</cp:lastModifiedBy>
  <dcterms:created xsi:type="dcterms:W3CDTF">2015-07-27T06:21:00Z</dcterms:created>
  <cp:lastPrinted>2020-08-31T10:02:00Z</cp:lastPrinted>
  <dcterms:modified xsi:type="dcterms:W3CDTF">2022-10-03T07:03:37Z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E4065DD93B234EBEA132E781FCB0C75F</vt:lpwstr>
  </property>
</Properties>
</file>