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 tabRatio="688" firstSheet="1"/>
  </bookViews>
  <sheets>
    <sheet name="MPL" sheetId="20" r:id="rId1"/>
    <sheet name="Inventopolis" sheetId="17" r:id="rId2"/>
    <sheet name="AGH" sheetId="13" r:id="rId3"/>
    <sheet name="SSLLP-GV" sheetId="19" r:id="rId4"/>
    <sheet name="MRLG Malakpet." sheetId="15" r:id="rId5"/>
    <sheet name="GVRC" sheetId="12" r:id="rId6"/>
  </sheets>
  <definedNames>
    <definedName name="_xlnm.Print_Area" localSheetId="5">GVRC!$A$1:$J$32</definedName>
    <definedName name="_xlnm.Print_Area" localSheetId="2">AGH!$A$1:$J$31</definedName>
    <definedName name="_xlnm.Print_Area" localSheetId="4">'MRLG Malakpet.'!$A$1:$J$32</definedName>
    <definedName name="_xlnm.Print_Area" localSheetId="1">Inventopolis!$A$1:$J$32</definedName>
    <definedName name="_xlnm.Print_Area" localSheetId="3">'SSLLP-GV'!$A$1:$J$32</definedName>
    <definedName name="_xlnm.Print_Area" localSheetId="0">MPL!$A$1:$J$32</definedName>
  </definedNames>
  <calcPr calcId="144525"/>
</workbook>
</file>

<file path=xl/sharedStrings.xml><?xml version="1.0" encoding="utf-8"?>
<sst xmlns="http://schemas.openxmlformats.org/spreadsheetml/2006/main" count="571" uniqueCount="72">
  <si>
    <t>Topic</t>
  </si>
  <si>
    <t>Weekly payments related to Dept &amp; Job work</t>
  </si>
  <si>
    <t>Project</t>
  </si>
  <si>
    <t>MPL</t>
  </si>
  <si>
    <t>Prepared by</t>
  </si>
  <si>
    <t>Ravi</t>
  </si>
  <si>
    <t>Categery</t>
  </si>
  <si>
    <t>IV</t>
  </si>
  <si>
    <t>Date</t>
  </si>
  <si>
    <t>Week starting</t>
  </si>
  <si>
    <t>Week ending</t>
  </si>
  <si>
    <t>S.No</t>
  </si>
  <si>
    <t>Work Type</t>
  </si>
  <si>
    <t>Worker Type</t>
  </si>
  <si>
    <t>No's of Labour pairs</t>
  </si>
  <si>
    <t>Per day Amount</t>
  </si>
  <si>
    <t>Approved weekly limit</t>
  </si>
  <si>
    <t>Current week amount</t>
  </si>
  <si>
    <t>For SOP Followed (Yes / No)</t>
  </si>
  <si>
    <t>Annexure 'A' SL.No</t>
  </si>
  <si>
    <t>Remarks</t>
  </si>
  <si>
    <t>Dept</t>
  </si>
  <si>
    <t>Earth work</t>
  </si>
  <si>
    <t>All are nil</t>
  </si>
  <si>
    <t>Civil</t>
  </si>
  <si>
    <t>Welder</t>
  </si>
  <si>
    <t>Electrician</t>
  </si>
  <si>
    <t>Plumber</t>
  </si>
  <si>
    <t>Carpenter</t>
  </si>
  <si>
    <t>Tile  fitter</t>
  </si>
  <si>
    <t>Job work</t>
  </si>
  <si>
    <t>Total Station</t>
  </si>
  <si>
    <t>JCB- Hire charges</t>
  </si>
  <si>
    <t>-</t>
  </si>
  <si>
    <t>Compressor  / Chipping machine - Hire charges</t>
  </si>
  <si>
    <t>Tractor - Hire charges</t>
  </si>
  <si>
    <t>JCB - Jobwork</t>
  </si>
  <si>
    <t>Tractor - Job work</t>
  </si>
  <si>
    <t>Compressor  / Chipping machine - Job work</t>
  </si>
  <si>
    <t>Per day</t>
  </si>
  <si>
    <t>Road Roller</t>
  </si>
  <si>
    <t>Type</t>
  </si>
  <si>
    <t>Jobwork</t>
  </si>
  <si>
    <t>JCB- HC</t>
  </si>
  <si>
    <t>Compressor/Chipping -HC</t>
  </si>
  <si>
    <t>Tractor -HC</t>
  </si>
  <si>
    <t>JCB - Jobork</t>
  </si>
  <si>
    <t>Tractor -Job work</t>
  </si>
  <si>
    <t>Compressor/Chipping -Job work</t>
  </si>
  <si>
    <t>Grand Total per weekly limit</t>
  </si>
  <si>
    <t>Total</t>
  </si>
  <si>
    <t>Inventopolis</t>
  </si>
  <si>
    <t>All are nill</t>
  </si>
  <si>
    <t>AGH</t>
  </si>
  <si>
    <t>III</t>
  </si>
  <si>
    <t>Yes</t>
  </si>
  <si>
    <t>Total Station (JW)</t>
  </si>
  <si>
    <t>SSLLP @ GV</t>
  </si>
  <si>
    <t>Road Roller / Crane</t>
  </si>
  <si>
    <t>MRLG Malakpet</t>
  </si>
  <si>
    <t>All are Nill</t>
  </si>
  <si>
    <t>GVRC</t>
  </si>
  <si>
    <t xml:space="preserve">Prepared by </t>
  </si>
  <si>
    <t>II</t>
  </si>
  <si>
    <t>Per day amount</t>
  </si>
  <si>
    <t>Carpenter / misc</t>
  </si>
  <si>
    <t>5836 to 5838</t>
  </si>
  <si>
    <t>Crpntr / Misc</t>
  </si>
  <si>
    <t>5816 to 5820</t>
  </si>
  <si>
    <t>5821 to 5833</t>
  </si>
  <si>
    <t>5834, 5835</t>
  </si>
  <si>
    <t>Crane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</si>
</sst>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(* #,##0_);_(* \(#,##0\);_(* &quot;-&quot;??_);_(@_)"/>
    <numFmt numFmtId="182" formatCode="_(* #,##0.00_);_(* \(#,##0.00\);_(* &quot;-&quot;??.00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/>
    </xf>
    <xf numFmtId="180" fontId="1" fillId="0" borderId="0" xfId="0" applyNumberFormat="1" applyFont="1" applyAlignment="1">
      <alignment horizontal="lef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76" fontId="1" fillId="0" borderId="0" xfId="1" applyFont="1" applyAlignment="1">
      <alignment horizontal="left" wrapText="1"/>
    </xf>
    <xf numFmtId="181" fontId="1" fillId="0" borderId="0" xfId="1" applyNumberFormat="1" applyFont="1" applyAlignment="1">
      <alignment horizontal="left" wrapText="1"/>
    </xf>
    <xf numFmtId="176" fontId="1" fillId="0" borderId="0" xfId="1" applyFont="1" applyAlignment="1">
      <alignment wrapText="1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/>
    <xf numFmtId="176" fontId="1" fillId="0" borderId="0" xfId="1" applyFont="1" applyAlignment="1">
      <alignment horizontal="left"/>
    </xf>
    <xf numFmtId="181" fontId="1" fillId="0" borderId="0" xfId="1" applyNumberFormat="1" applyFont="1" applyAlignment="1">
      <alignment horizontal="left"/>
    </xf>
    <xf numFmtId="176" fontId="1" fillId="0" borderId="0" xfId="1" applyFont="1" applyAlignment="1">
      <alignment vertical="center"/>
    </xf>
    <xf numFmtId="176" fontId="1" fillId="0" borderId="0" xfId="1" applyFont="1" applyAlignment="1">
      <alignment horizontal="right"/>
    </xf>
    <xf numFmtId="176" fontId="1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/>
    <xf numFmtId="176" fontId="1" fillId="0" borderId="0" xfId="1" applyFont="1" applyBorder="1" applyAlignment="1">
      <alignment horizontal="center"/>
    </xf>
    <xf numFmtId="181" fontId="1" fillId="0" borderId="0" xfId="1" applyNumberFormat="1" applyFont="1" applyAlignment="1">
      <alignment vertical="center"/>
    </xf>
    <xf numFmtId="182" fontId="1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180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left" vertical="top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76" fontId="1" fillId="0" borderId="0" xfId="0" applyNumberFormat="1" applyFont="1" applyAlignment="1">
      <alignment horizontal="center" vertical="top"/>
    </xf>
    <xf numFmtId="181" fontId="1" fillId="0" borderId="0" xfId="1" applyNumberFormat="1" applyFont="1" applyBorder="1" applyAlignment="1">
      <alignment horizontal="left"/>
    </xf>
    <xf numFmtId="181" fontId="1" fillId="0" borderId="0" xfId="1" applyNumberFormat="1" applyFont="1" applyBorder="1"/>
    <xf numFmtId="176" fontId="1" fillId="0" borderId="0" xfId="0" applyNumberFormat="1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81" fontId="1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80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76" fontId="1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3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v>45395</v>
      </c>
      <c r="D3" s="2"/>
      <c r="E3" s="2"/>
      <c r="F3" s="4"/>
      <c r="G3" s="50" t="s">
        <v>9</v>
      </c>
      <c r="H3" s="52">
        <v>45386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v>45392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51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45395</v>
      </c>
      <c r="D3" s="2"/>
      <c r="E3" s="2"/>
      <c r="F3" s="4"/>
      <c r="G3" s="50" t="s">
        <v>9</v>
      </c>
      <c r="H3" s="52">
        <f>MPL!H3</f>
        <v>45386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45392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52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J27" s="26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18"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5.1428571428571" style="48" customWidth="1"/>
    <col min="10" max="10" width="27.5714285714286" style="48" customWidth="1"/>
    <col min="11" max="16384" width="9" style="48"/>
  </cols>
  <sheetData>
    <row r="1" spans="1:9">
      <c r="A1" s="2" t="s">
        <v>0</v>
      </c>
      <c r="C1" s="2" t="s">
        <v>1</v>
      </c>
      <c r="D1" s="2"/>
      <c r="E1" s="2"/>
      <c r="F1" s="4"/>
      <c r="G1" s="2" t="s">
        <v>2</v>
      </c>
      <c r="H1" s="5" t="s">
        <v>53</v>
      </c>
      <c r="I1" s="2"/>
    </row>
    <row r="2" spans="1:9">
      <c r="A2" s="2" t="s">
        <v>4</v>
      </c>
      <c r="C2" s="2" t="s">
        <v>5</v>
      </c>
      <c r="D2" s="2"/>
      <c r="E2" s="2"/>
      <c r="F2" s="4"/>
      <c r="G2" s="48" t="s">
        <v>6</v>
      </c>
      <c r="H2" s="61" t="s">
        <v>54</v>
      </c>
      <c r="I2" s="2"/>
    </row>
    <row r="3" spans="1:9">
      <c r="A3" s="2" t="s">
        <v>8</v>
      </c>
      <c r="C3" s="6">
        <f>MPL!C3</f>
        <v>45395</v>
      </c>
      <c r="D3" s="2"/>
      <c r="E3" s="2"/>
      <c r="F3" s="4"/>
      <c r="G3" s="2" t="s">
        <v>9</v>
      </c>
      <c r="H3" s="7">
        <f>MPL!H3</f>
        <v>45386</v>
      </c>
      <c r="I3" s="2"/>
    </row>
    <row r="4" spans="1:9">
      <c r="A4" s="2"/>
      <c r="B4" s="6"/>
      <c r="C4" s="2"/>
      <c r="D4" s="2"/>
      <c r="E4" s="2"/>
      <c r="F4" s="4"/>
      <c r="G4" s="2" t="s">
        <v>10</v>
      </c>
      <c r="H4" s="7">
        <f>MPL!H4</f>
        <v>45392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1</v>
      </c>
      <c r="E6" s="19">
        <v>1150</v>
      </c>
      <c r="F6" s="21">
        <f t="shared" ref="F6:F19" si="0">6*E6</f>
        <v>6900</v>
      </c>
      <c r="G6" s="21">
        <v>0</v>
      </c>
      <c r="H6" s="16"/>
      <c r="J6" s="17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1</v>
      </c>
      <c r="E7" s="19">
        <v>1250</v>
      </c>
      <c r="F7" s="21">
        <f t="shared" si="0"/>
        <v>7500</v>
      </c>
      <c r="G7" s="21">
        <v>0</v>
      </c>
      <c r="H7" s="16"/>
      <c r="I7" s="17"/>
    </row>
    <row r="8" spans="1:9">
      <c r="A8" s="17">
        <v>7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7"/>
    </row>
    <row r="9" spans="1:6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</row>
    <row r="10" spans="1:9">
      <c r="A10" s="17">
        <v>3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7"/>
    </row>
    <row r="11" spans="1:9">
      <c r="A11" s="17">
        <v>6</v>
      </c>
      <c r="B11" s="18" t="s">
        <v>21</v>
      </c>
      <c r="C11" s="19" t="s">
        <v>28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1</v>
      </c>
      <c r="E13" s="19">
        <v>1150</v>
      </c>
      <c r="F13" s="21">
        <f t="shared" si="0"/>
        <v>6900</v>
      </c>
      <c r="G13" s="21"/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1</v>
      </c>
      <c r="E14" s="19">
        <v>1250</v>
      </c>
      <c r="F14" s="21">
        <f t="shared" si="0"/>
        <v>7500</v>
      </c>
      <c r="G14" s="21">
        <v>0</v>
      </c>
      <c r="H14" s="16"/>
      <c r="I14" s="5"/>
    </row>
    <row r="15" spans="1:9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 t="shared" si="0"/>
        <v>7500</v>
      </c>
      <c r="G15" s="21"/>
      <c r="H15" s="16"/>
      <c r="I15" s="17"/>
    </row>
    <row r="16" spans="1:8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 t="shared" si="0"/>
        <v>7500</v>
      </c>
      <c r="G16" s="21"/>
      <c r="H16" s="16"/>
    </row>
    <row r="17" spans="1:9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 t="shared" si="0"/>
        <v>7500</v>
      </c>
      <c r="G17" s="21"/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1</v>
      </c>
      <c r="E18" s="19">
        <v>1250</v>
      </c>
      <c r="F18" s="21">
        <f t="shared" si="0"/>
        <v>7500</v>
      </c>
      <c r="G18" s="21"/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 t="shared" si="0"/>
        <v>7500</v>
      </c>
      <c r="G19" s="21"/>
      <c r="H19" s="16"/>
      <c r="I19" s="2"/>
    </row>
    <row r="20" spans="1:9">
      <c r="A20" s="17">
        <v>15</v>
      </c>
      <c r="B20" s="18" t="s">
        <v>32</v>
      </c>
      <c r="C20" s="19" t="s">
        <v>33</v>
      </c>
      <c r="D20" s="19" t="s">
        <v>33</v>
      </c>
      <c r="E20" s="22" t="s">
        <v>33</v>
      </c>
      <c r="F20" s="21">
        <f>D31</f>
        <v>10000</v>
      </c>
      <c r="G20" s="21"/>
      <c r="H20" s="16"/>
      <c r="I20" s="2"/>
    </row>
    <row r="21" ht="45.75" customHeight="1" spans="1:9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f>E31</f>
        <v>5000</v>
      </c>
      <c r="G21" s="21"/>
      <c r="H21" s="16"/>
      <c r="I21" s="2"/>
    </row>
    <row r="22" spans="1:9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f>F31</f>
        <v>5000</v>
      </c>
      <c r="G22" s="21"/>
      <c r="H22" s="24"/>
      <c r="I22" s="2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f>G31</f>
        <v>10000</v>
      </c>
      <c r="G23" s="21">
        <v>1900</v>
      </c>
      <c r="H23" s="16" t="s">
        <v>55</v>
      </c>
      <c r="I23" s="5">
        <v>10041</v>
      </c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f>H31</f>
        <v>5000</v>
      </c>
      <c r="G24" s="21"/>
      <c r="H24" s="24"/>
      <c r="I24" s="2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f>I31</f>
        <v>5000</v>
      </c>
      <c r="G25" s="21"/>
      <c r="H25" s="24"/>
      <c r="I25" s="59"/>
    </row>
    <row r="26" s="2" customFormat="1" spans="1:11">
      <c r="A26" s="17">
        <v>21</v>
      </c>
      <c r="B26" s="18" t="s">
        <v>56</v>
      </c>
      <c r="C26" s="22" t="s">
        <v>33</v>
      </c>
      <c r="D26" s="22" t="s">
        <v>39</v>
      </c>
      <c r="E26" s="22">
        <v>4000</v>
      </c>
      <c r="F26" s="21">
        <v>0</v>
      </c>
      <c r="G26" s="21"/>
      <c r="H26" s="26"/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pans="1:10">
      <c r="A28" s="29"/>
      <c r="B28" s="30"/>
      <c r="C28" s="30"/>
      <c r="D28" s="30"/>
      <c r="E28" s="31">
        <f>SUM(E6:E27)</f>
        <v>24800</v>
      </c>
      <c r="F28" s="32">
        <f>SUM(F6:F27)</f>
        <v>143800</v>
      </c>
      <c r="G28" s="32">
        <f>SUM(G6:G27)</f>
        <v>1900</v>
      </c>
      <c r="H28" s="33"/>
      <c r="I28" s="45"/>
      <c r="J28" s="45"/>
    </row>
    <row r="29" spans="1:8">
      <c r="A29" s="17"/>
      <c r="B29" s="34"/>
      <c r="C29" s="34"/>
      <c r="D29" s="34"/>
      <c r="F29" s="35"/>
      <c r="G29" s="35"/>
      <c r="H29" s="7"/>
    </row>
    <row r="30" s="49" customFormat="1" ht="42" customHeight="1" spans="1:10">
      <c r="A30" s="53" t="s">
        <v>41</v>
      </c>
      <c r="B30" s="54" t="s">
        <v>21</v>
      </c>
      <c r="C30" s="54" t="s">
        <v>42</v>
      </c>
      <c r="D30" s="55" t="s">
        <v>43</v>
      </c>
      <c r="E30" s="56" t="s">
        <v>44</v>
      </c>
      <c r="F30" s="54" t="s">
        <v>45</v>
      </c>
      <c r="G30" s="57" t="s">
        <v>46</v>
      </c>
      <c r="H30" s="54" t="s">
        <v>47</v>
      </c>
      <c r="I30" s="60" t="s">
        <v>48</v>
      </c>
      <c r="J30" s="60" t="s">
        <v>49</v>
      </c>
    </row>
    <row r="31" spans="1:10">
      <c r="A31" s="44" t="s">
        <v>50</v>
      </c>
      <c r="B31" s="41">
        <v>10000</v>
      </c>
      <c r="C31" s="41">
        <v>10000</v>
      </c>
      <c r="D31" s="42">
        <v>10000</v>
      </c>
      <c r="E31" s="42">
        <v>5000</v>
      </c>
      <c r="F31" s="42">
        <v>5000</v>
      </c>
      <c r="G31" s="41">
        <v>10000</v>
      </c>
      <c r="H31" s="41">
        <v>5000</v>
      </c>
      <c r="I31" s="41">
        <v>5000</v>
      </c>
      <c r="J31" s="47">
        <f>B31+C31+D31+E31+F31+G31+H31+I31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G6" sqref="G6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57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45395</v>
      </c>
      <c r="D3" s="2"/>
      <c r="E3" s="2"/>
      <c r="F3" s="4"/>
      <c r="G3" s="50" t="s">
        <v>9</v>
      </c>
      <c r="H3" s="52">
        <f>MPL!H3</f>
        <v>45386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45392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9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f>12*575</f>
        <v>6900</v>
      </c>
      <c r="H6" s="16" t="s">
        <v>55</v>
      </c>
      <c r="I6" s="24">
        <v>10045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58</v>
      </c>
      <c r="C28" s="22" t="s">
        <v>33</v>
      </c>
      <c r="D28" s="22" t="s">
        <v>39</v>
      </c>
      <c r="E28" s="22">
        <v>0</v>
      </c>
      <c r="F28" s="21">
        <v>0</v>
      </c>
      <c r="G28" s="21">
        <v>1600</v>
      </c>
      <c r="H28" s="16" t="s">
        <v>55</v>
      </c>
      <c r="I28" s="24">
        <v>10045</v>
      </c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8500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59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45395</v>
      </c>
      <c r="D3" s="2"/>
      <c r="E3" s="2"/>
      <c r="F3" s="4"/>
      <c r="G3" s="50" t="s">
        <v>9</v>
      </c>
      <c r="H3" s="52">
        <f>MPL!H3</f>
        <v>45386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45392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60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1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21" workbookViewId="0">
      <selection activeCell="H14" sqref="H14"/>
    </sheetView>
  </sheetViews>
  <sheetFormatPr defaultColWidth="9" defaultRowHeight="15"/>
  <cols>
    <col min="1" max="1" width="5.14285714285714" style="2" customWidth="1"/>
    <col min="2" max="2" width="19" style="2" customWidth="1"/>
    <col min="3" max="3" width="13.2857142857143" style="2" customWidth="1"/>
    <col min="4" max="4" width="12.4285714285714" style="2" customWidth="1"/>
    <col min="5" max="5" width="14.7142857142857" style="2" customWidth="1"/>
    <col min="6" max="6" width="13.4285714285714" style="2" customWidth="1"/>
    <col min="7" max="7" width="16" style="2" customWidth="1"/>
    <col min="8" max="8" width="16.7142857142857" style="2" customWidth="1"/>
    <col min="9" max="9" width="16.8571428571429" style="2" customWidth="1"/>
    <col min="10" max="10" width="22.2190476190476" style="2" customWidth="1"/>
    <col min="11" max="16384" width="9" style="2"/>
  </cols>
  <sheetData>
    <row r="1" spans="1:8">
      <c r="A1" s="2" t="s">
        <v>0</v>
      </c>
      <c r="C1" s="2" t="s">
        <v>1</v>
      </c>
      <c r="F1" s="4"/>
      <c r="G1" s="2" t="s">
        <v>2</v>
      </c>
      <c r="H1" s="5" t="s">
        <v>61</v>
      </c>
    </row>
    <row r="2" spans="1:8">
      <c r="A2" s="2" t="s">
        <v>62</v>
      </c>
      <c r="C2" s="2" t="s">
        <v>5</v>
      </c>
      <c r="F2" s="4"/>
      <c r="G2" s="2" t="s">
        <v>6</v>
      </c>
      <c r="H2" s="5" t="s">
        <v>63</v>
      </c>
    </row>
    <row r="3" spans="1:8">
      <c r="A3" s="2" t="s">
        <v>8</v>
      </c>
      <c r="C3" s="6">
        <f>MPL!C3</f>
        <v>45395</v>
      </c>
      <c r="F3" s="4"/>
      <c r="G3" s="2" t="s">
        <v>9</v>
      </c>
      <c r="H3" s="7">
        <f>MPL!H3</f>
        <v>45386</v>
      </c>
    </row>
    <row r="4" spans="6:8">
      <c r="F4" s="4"/>
      <c r="G4" s="2" t="s">
        <v>10</v>
      </c>
      <c r="H4" s="7">
        <f>MPL!H4</f>
        <v>45392</v>
      </c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64</v>
      </c>
      <c r="F5" s="8" t="s">
        <v>16</v>
      </c>
      <c r="G5" s="8" t="s">
        <v>17</v>
      </c>
      <c r="H5" s="10" t="s">
        <v>18</v>
      </c>
      <c r="I5" s="9" t="s">
        <v>19</v>
      </c>
      <c r="J5" s="9" t="s">
        <v>20</v>
      </c>
    </row>
    <row r="6" s="1" customFormat="1" customHeight="1" spans="1:8">
      <c r="A6" s="11">
        <v>1</v>
      </c>
      <c r="B6" s="12" t="s">
        <v>21</v>
      </c>
      <c r="C6" s="13" t="s">
        <v>22</v>
      </c>
      <c r="D6" s="14">
        <v>2</v>
      </c>
      <c r="E6" s="13">
        <f>1150*2</f>
        <v>2300</v>
      </c>
      <c r="F6" s="15">
        <f>6*2300</f>
        <v>13800</v>
      </c>
      <c r="G6" s="15">
        <v>6000</v>
      </c>
      <c r="H6" s="16" t="s">
        <v>55</v>
      </c>
    </row>
    <row r="7" spans="1:8">
      <c r="A7" s="17">
        <v>2</v>
      </c>
      <c r="B7" s="18" t="s">
        <v>21</v>
      </c>
      <c r="C7" s="19" t="s">
        <v>24</v>
      </c>
      <c r="D7" s="20">
        <v>2</v>
      </c>
      <c r="E7" s="19">
        <v>2500</v>
      </c>
      <c r="F7" s="21">
        <f>2500*6</f>
        <v>15000</v>
      </c>
      <c r="G7" s="21">
        <v>10000</v>
      </c>
      <c r="H7" s="16" t="s">
        <v>55</v>
      </c>
    </row>
    <row r="8" spans="1:8">
      <c r="A8" s="17">
        <v>3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ref="F8:F12" si="0">6*1250</f>
        <v>7500</v>
      </c>
      <c r="G8" s="21">
        <v>3800</v>
      </c>
      <c r="H8" s="16" t="s">
        <v>55</v>
      </c>
    </row>
    <row r="9" spans="1:8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  <c r="G9" s="21"/>
      <c r="H9" s="16"/>
    </row>
    <row r="10" spans="1:8">
      <c r="A10" s="17">
        <v>5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/>
      <c r="H10" s="16"/>
    </row>
    <row r="11" spans="1:8">
      <c r="A11" s="17">
        <v>6</v>
      </c>
      <c r="B11" s="18" t="s">
        <v>21</v>
      </c>
      <c r="C11" s="19" t="s">
        <v>65</v>
      </c>
      <c r="D11" s="20">
        <v>1</v>
      </c>
      <c r="E11" s="19">
        <v>1250</v>
      </c>
      <c r="F11" s="21">
        <f t="shared" si="0"/>
        <v>7500</v>
      </c>
      <c r="G11" s="21"/>
      <c r="H11" s="16"/>
    </row>
    <row r="12" spans="1:8">
      <c r="A12" s="17">
        <v>7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/>
      <c r="H12" s="16"/>
    </row>
    <row r="13" spans="1:9">
      <c r="A13" s="17">
        <v>8</v>
      </c>
      <c r="B13" s="18" t="s">
        <v>30</v>
      </c>
      <c r="C13" s="19" t="s">
        <v>22</v>
      </c>
      <c r="D13" s="20">
        <v>2</v>
      </c>
      <c r="E13" s="19">
        <f>2*1150</f>
        <v>2300</v>
      </c>
      <c r="F13" s="21">
        <f>6*2300</f>
        <v>13800</v>
      </c>
      <c r="G13" s="21">
        <f>14500+13800</f>
        <v>28300</v>
      </c>
      <c r="H13" s="16" t="s">
        <v>55</v>
      </c>
      <c r="I13" s="17" t="s">
        <v>66</v>
      </c>
    </row>
    <row r="14" spans="1:8">
      <c r="A14" s="17">
        <v>9</v>
      </c>
      <c r="B14" s="18" t="s">
        <v>30</v>
      </c>
      <c r="C14" s="19" t="s">
        <v>24</v>
      </c>
      <c r="D14" s="20">
        <v>2</v>
      </c>
      <c r="E14" s="19">
        <f>2500*2</f>
        <v>5000</v>
      </c>
      <c r="F14" s="21">
        <f>2500*6</f>
        <v>15000</v>
      </c>
      <c r="G14" s="21">
        <v>13800</v>
      </c>
      <c r="H14" s="16" t="s">
        <v>55</v>
      </c>
    </row>
    <row r="15" spans="1:8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>6*1250</f>
        <v>7500</v>
      </c>
      <c r="G15" s="21"/>
      <c r="H15" s="16"/>
    </row>
    <row r="16" spans="1:10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>6*1250</f>
        <v>7500</v>
      </c>
      <c r="G16" s="21"/>
      <c r="H16" s="16"/>
      <c r="J16" s="43"/>
    </row>
    <row r="17" spans="1:8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>6*1250</f>
        <v>7500</v>
      </c>
      <c r="G17" s="21"/>
      <c r="H17" s="16"/>
    </row>
    <row r="18" spans="1:8">
      <c r="A18" s="17">
        <v>13</v>
      </c>
      <c r="B18" s="18" t="s">
        <v>30</v>
      </c>
      <c r="C18" s="19" t="s">
        <v>67</v>
      </c>
      <c r="D18" s="20">
        <v>1</v>
      </c>
      <c r="E18" s="19">
        <v>1250</v>
      </c>
      <c r="F18" s="21">
        <f>6*1250</f>
        <v>7500</v>
      </c>
      <c r="G18" s="21"/>
      <c r="H18" s="16"/>
    </row>
    <row r="19" spans="1:8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>6*1250</f>
        <v>7500</v>
      </c>
      <c r="G19" s="21"/>
      <c r="H19" s="16"/>
    </row>
    <row r="20" spans="1:6">
      <c r="A20" s="17">
        <v>15</v>
      </c>
      <c r="B20" s="18" t="s">
        <v>32</v>
      </c>
      <c r="C20" s="19" t="s">
        <v>33</v>
      </c>
      <c r="D20" s="20" t="s">
        <v>33</v>
      </c>
      <c r="E20" s="22" t="s">
        <v>33</v>
      </c>
      <c r="F20" s="21">
        <v>15000</v>
      </c>
    </row>
    <row r="21" ht="45.75" customHeight="1" spans="1:8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v>10000</v>
      </c>
      <c r="G21" s="23"/>
      <c r="H21" s="16"/>
    </row>
    <row r="22" spans="1:8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v>10000</v>
      </c>
      <c r="G22" s="23"/>
      <c r="H22" s="24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v>15000</v>
      </c>
      <c r="G23" s="23">
        <v>33200</v>
      </c>
      <c r="H23" s="16" t="s">
        <v>55</v>
      </c>
      <c r="I23" s="2" t="s">
        <v>68</v>
      </c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v>10000</v>
      </c>
      <c r="G24" s="23">
        <f>10000+8650</f>
        <v>18650</v>
      </c>
      <c r="H24" s="24" t="s">
        <v>55</v>
      </c>
      <c r="I24" s="2" t="s">
        <v>69</v>
      </c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v>10000</v>
      </c>
      <c r="G25" s="25">
        <f>6850+2700</f>
        <v>9550</v>
      </c>
      <c r="H25" s="24" t="s">
        <v>55</v>
      </c>
      <c r="I25" s="17" t="s">
        <v>70</v>
      </c>
    </row>
    <row r="26" s="2" customFormat="1" spans="1:11">
      <c r="A26" s="17">
        <v>21</v>
      </c>
      <c r="B26" s="18" t="s">
        <v>56</v>
      </c>
      <c r="C26" s="22" t="s">
        <v>33</v>
      </c>
      <c r="D26" s="22" t="s">
        <v>39</v>
      </c>
      <c r="E26" s="22">
        <v>4000</v>
      </c>
      <c r="F26" s="21">
        <v>0</v>
      </c>
      <c r="G26" s="21">
        <v>6000</v>
      </c>
      <c r="H26" s="26" t="s">
        <v>55</v>
      </c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="2" customFormat="1" spans="1:9">
      <c r="A28" s="17">
        <v>22</v>
      </c>
      <c r="B28" s="18" t="s">
        <v>71</v>
      </c>
      <c r="C28" s="22" t="s">
        <v>33</v>
      </c>
      <c r="D28" s="22" t="s">
        <v>39</v>
      </c>
      <c r="E28" s="22" t="s">
        <v>33</v>
      </c>
      <c r="F28" s="21">
        <v>0</v>
      </c>
      <c r="G28" s="28">
        <v>4000</v>
      </c>
      <c r="H28" s="16" t="s">
        <v>55</v>
      </c>
      <c r="I28" s="16"/>
    </row>
    <row r="29" spans="1:10">
      <c r="A29" s="29" t="s">
        <v>50</v>
      </c>
      <c r="B29" s="30"/>
      <c r="C29" s="30"/>
      <c r="D29" s="30"/>
      <c r="E29" s="31">
        <f>SUM(E6:E27)</f>
        <v>32100</v>
      </c>
      <c r="F29" s="32">
        <f>SUM(F6:F27)</f>
        <v>202600</v>
      </c>
      <c r="G29" s="32">
        <f>SUM(G6:G28)</f>
        <v>133300</v>
      </c>
      <c r="H29" s="33"/>
      <c r="I29" s="45"/>
      <c r="J29" s="45"/>
    </row>
    <row r="30" spans="1:9">
      <c r="A30" s="17"/>
      <c r="B30" s="34"/>
      <c r="C30" s="34"/>
      <c r="D30" s="34"/>
      <c r="E30" s="34"/>
      <c r="F30" s="35"/>
      <c r="G30" s="35"/>
      <c r="H30" s="7"/>
      <c r="I30" s="5"/>
    </row>
    <row r="31" s="3" customFormat="1" ht="47" customHeight="1" spans="1:10">
      <c r="A31" s="3" t="s">
        <v>41</v>
      </c>
      <c r="B31" s="36" t="s">
        <v>21</v>
      </c>
      <c r="C31" s="36" t="s">
        <v>42</v>
      </c>
      <c r="D31" s="37" t="s">
        <v>43</v>
      </c>
      <c r="E31" s="38">
        <f>SUM(E7:E29)</f>
        <v>61900</v>
      </c>
      <c r="F31" s="39" t="s">
        <v>45</v>
      </c>
      <c r="G31" s="40" t="s">
        <v>46</v>
      </c>
      <c r="H31" s="39" t="s">
        <v>47</v>
      </c>
      <c r="I31" s="46" t="s">
        <v>48</v>
      </c>
      <c r="J31" s="46" t="s">
        <v>49</v>
      </c>
    </row>
    <row r="32" spans="1:10">
      <c r="A32" s="2" t="s">
        <v>50</v>
      </c>
      <c r="B32" s="41">
        <v>25000</v>
      </c>
      <c r="C32" s="41">
        <v>25000</v>
      </c>
      <c r="D32" s="42">
        <v>15000</v>
      </c>
      <c r="E32" s="42">
        <v>10000</v>
      </c>
      <c r="F32" s="42">
        <v>10000</v>
      </c>
      <c r="G32" s="41">
        <v>15000</v>
      </c>
      <c r="H32" s="41">
        <v>10000</v>
      </c>
      <c r="I32" s="41">
        <v>10000</v>
      </c>
      <c r="J32" s="47">
        <f>B32+C32+D32+E32+F32+G32+H32+I32</f>
        <v>120000</v>
      </c>
    </row>
  </sheetData>
  <printOptions horizontalCentered="1" gridLines="1"/>
  <pageMargins left="0.314583333333333" right="0.275" top="0.590277777777778" bottom="0.751388888888889" header="0.298611111111111" footer="0.298611111111111"/>
  <pageSetup paperSize="9" scale="88" fitToWidth="0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MPL</vt:lpstr>
      <vt:lpstr>Inventopolis</vt:lpstr>
      <vt:lpstr>AGH</vt:lpstr>
      <vt:lpstr>SSLLP-GV</vt:lpstr>
      <vt:lpstr>MRLG Malakpet.</vt:lpstr>
      <vt:lpstr>GVRC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Audit</cp:lastModifiedBy>
  <dcterms:created xsi:type="dcterms:W3CDTF">2006-09-16T00:00:00Z</dcterms:created>
  <cp:lastPrinted>2023-06-18T04:45:00Z</cp:lastPrinted>
  <dcterms:modified xsi:type="dcterms:W3CDTF">2024-04-13T06:59:23Z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E83801775866460AB72FCA254780E503</vt:lpwstr>
  </property>
  <property fmtid="{D5CDD505-2E9C-101B-9397-08002B2CF9AE}" pid="3" name="KSOProductBuildVer">
    <vt:lpwstr>1033-12.2.0.13489</vt:lpwstr>
  </property>
</Properties>
</file>