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b22fb0b244aab4ed/Desktop/GST Annual Audit/Miryalaguda/"/>
    </mc:Choice>
  </mc:AlternateContent>
  <xr:revisionPtr revIDLastSave="29" documentId="8_{77F69633-A00F-4F35-992D-D96DC0320E9C}" xr6:coauthVersionLast="47" xr6:coauthVersionMax="47" xr10:uidLastSave="{7FBC9053-75E3-42AA-A9CD-95C3314CE0AB}"/>
  <bookViews>
    <workbookView xWindow="-120" yWindow="-120" windowWidth="20730" windowHeight="11160" tabRatio="807" activeTab="4" xr2:uid="{00000000-000D-0000-FFFF-FFFF00000000}"/>
  </bookViews>
  <sheets>
    <sheet name="1. Ineligible ITC availed" sheetId="52" r:id="rId1"/>
    <sheet name="2. ITC_3B VS BOA" sheetId="57" r:id="rId2"/>
    <sheet name="3. ITC_2B VS 3B" sheetId="61" r:id="rId3"/>
    <sheet name="4. Non GST turnover" sheetId="60" r:id="rId4"/>
    <sheet name="5. Credit balances in Debtors" sheetId="62" r:id="rId5"/>
    <sheet name="6. E-credit vs books" sheetId="5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62" l="1"/>
  <c r="H14" i="62"/>
  <c r="H15" i="62"/>
  <c r="H16" i="62"/>
  <c r="H17" i="62"/>
  <c r="H18" i="62"/>
  <c r="H19" i="62"/>
  <c r="H20" i="62"/>
  <c r="H21" i="62"/>
  <c r="H22" i="62"/>
  <c r="H23" i="62"/>
  <c r="H24" i="62"/>
  <c r="H12" i="62"/>
  <c r="F23" i="62"/>
  <c r="G23" i="62" s="1"/>
  <c r="F22" i="62"/>
  <c r="G22" i="62" s="1"/>
  <c r="G21" i="62"/>
  <c r="F21" i="62"/>
  <c r="F20" i="62"/>
  <c r="G20" i="62" s="1"/>
  <c r="G19" i="62"/>
  <c r="F19" i="62"/>
  <c r="G18" i="62"/>
  <c r="F18" i="62"/>
  <c r="G17" i="62"/>
  <c r="F17" i="62"/>
  <c r="G16" i="62"/>
  <c r="F16" i="62"/>
  <c r="G15" i="62"/>
  <c r="F15" i="62"/>
  <c r="G14" i="62"/>
  <c r="F14" i="62"/>
  <c r="G13" i="62"/>
  <c r="F13" i="62"/>
  <c r="G12" i="62"/>
  <c r="F12" i="62"/>
  <c r="F24" i="62"/>
  <c r="G24" i="62"/>
  <c r="F25" i="62"/>
  <c r="F26" i="62"/>
  <c r="E26" i="62"/>
  <c r="E25" i="62"/>
  <c r="D25" i="62"/>
  <c r="C25" i="62"/>
  <c r="B25" i="62"/>
  <c r="H19" i="61"/>
  <c r="G19" i="61"/>
  <c r="F19" i="61"/>
  <c r="E19" i="61"/>
  <c r="D19" i="61"/>
  <c r="C19" i="61"/>
  <c r="K18" i="61"/>
  <c r="J18" i="61"/>
  <c r="I18" i="61"/>
  <c r="K17" i="61"/>
  <c r="J17" i="61"/>
  <c r="I17" i="61"/>
  <c r="K16" i="61"/>
  <c r="J16" i="61"/>
  <c r="I16" i="61"/>
  <c r="K15" i="61"/>
  <c r="J15" i="61"/>
  <c r="I15" i="61"/>
  <c r="K14" i="61"/>
  <c r="J14" i="61"/>
  <c r="I14" i="61"/>
  <c r="K13" i="61"/>
  <c r="J13" i="61"/>
  <c r="I13" i="61"/>
  <c r="K12" i="61"/>
  <c r="J12" i="61"/>
  <c r="I12" i="61"/>
  <c r="K11" i="61"/>
  <c r="J11" i="61"/>
  <c r="I11" i="61"/>
  <c r="K10" i="61"/>
  <c r="J10" i="61"/>
  <c r="I10" i="61"/>
  <c r="K9" i="61"/>
  <c r="K19" i="61" s="1"/>
  <c r="J9" i="61"/>
  <c r="I9" i="61"/>
  <c r="K8" i="61"/>
  <c r="J8" i="61"/>
  <c r="I8" i="61"/>
  <c r="K7" i="61"/>
  <c r="J7" i="61"/>
  <c r="J19" i="61" s="1"/>
  <c r="I7" i="61"/>
  <c r="I19" i="61" s="1"/>
  <c r="G12" i="52"/>
  <c r="G13" i="52"/>
  <c r="G14" i="52"/>
  <c r="G15" i="52"/>
  <c r="G16" i="52"/>
  <c r="G17" i="52"/>
  <c r="G18" i="52"/>
  <c r="G19" i="52"/>
  <c r="G20" i="52"/>
  <c r="G21" i="52"/>
  <c r="G11" i="52"/>
  <c r="J12" i="57" l="1"/>
  <c r="K12" i="57"/>
  <c r="J13" i="57"/>
  <c r="K13" i="57"/>
  <c r="K24" i="57" s="1"/>
  <c r="J14" i="57"/>
  <c r="K14" i="57"/>
  <c r="J15" i="57"/>
  <c r="K15" i="57"/>
  <c r="J16" i="57"/>
  <c r="K16" i="57"/>
  <c r="J17" i="57"/>
  <c r="K17" i="57"/>
  <c r="J18" i="57"/>
  <c r="K18" i="57"/>
  <c r="J19" i="57"/>
  <c r="K19" i="57"/>
  <c r="J20" i="57"/>
  <c r="K20" i="57"/>
  <c r="J21" i="57"/>
  <c r="K21" i="57"/>
  <c r="J22" i="57"/>
  <c r="K22" i="57"/>
  <c r="J23" i="57"/>
  <c r="K23" i="57"/>
  <c r="I13" i="57"/>
  <c r="I14" i="57"/>
  <c r="I15" i="57"/>
  <c r="I16" i="57"/>
  <c r="I17" i="57"/>
  <c r="I18" i="57"/>
  <c r="I19" i="57"/>
  <c r="I20" i="57"/>
  <c r="I21" i="57"/>
  <c r="I22" i="57"/>
  <c r="I23" i="57"/>
  <c r="I12" i="57"/>
  <c r="D24" i="57"/>
  <c r="E24" i="57"/>
  <c r="F24" i="57"/>
  <c r="G24" i="57"/>
  <c r="H24" i="57"/>
  <c r="C24" i="57"/>
  <c r="H9" i="52"/>
  <c r="I9" i="52"/>
  <c r="J9" i="52"/>
  <c r="K9" i="52"/>
  <c r="F12" i="52"/>
  <c r="F13" i="52"/>
  <c r="F14" i="52"/>
  <c r="F15" i="52"/>
  <c r="F16" i="52"/>
  <c r="F17" i="52"/>
  <c r="F18" i="52"/>
  <c r="F20" i="52"/>
  <c r="F21" i="52"/>
  <c r="F11" i="52"/>
  <c r="F11" i="58"/>
  <c r="F12" i="58"/>
  <c r="F10" i="58"/>
  <c r="E13" i="58"/>
  <c r="F13" i="58"/>
  <c r="D13" i="58"/>
  <c r="F23" i="60"/>
  <c r="G12" i="60"/>
  <c r="H12" i="60" s="1"/>
  <c r="G13" i="60"/>
  <c r="G14" i="60"/>
  <c r="G15" i="60"/>
  <c r="H15" i="60" s="1"/>
  <c r="G16" i="60"/>
  <c r="G17" i="60"/>
  <c r="G18" i="60"/>
  <c r="G19" i="60"/>
  <c r="G20" i="60"/>
  <c r="G21" i="60"/>
  <c r="G22" i="60"/>
  <c r="G11" i="60"/>
  <c r="G23" i="60" s="1"/>
  <c r="H13" i="60"/>
  <c r="H14" i="60"/>
  <c r="H16" i="60"/>
  <c r="H17" i="60"/>
  <c r="H18" i="60"/>
  <c r="H19" i="60"/>
  <c r="H20" i="60"/>
  <c r="H21" i="60"/>
  <c r="H22" i="60"/>
  <c r="H11" i="60"/>
  <c r="D23" i="60"/>
  <c r="C23" i="60"/>
  <c r="E12" i="60"/>
  <c r="E13" i="60"/>
  <c r="E14" i="60"/>
  <c r="E15" i="60"/>
  <c r="E16" i="60"/>
  <c r="E17" i="60"/>
  <c r="E18" i="60"/>
  <c r="E19" i="60"/>
  <c r="E20" i="60"/>
  <c r="E21" i="60"/>
  <c r="E22" i="60"/>
  <c r="E11" i="60"/>
  <c r="E23" i="60" s="1"/>
  <c r="J24" i="57" l="1"/>
  <c r="I24" i="57"/>
  <c r="H23" i="60"/>
  <c r="F19" i="52" l="1"/>
  <c r="F9" i="52" s="1"/>
  <c r="G9" i="52"/>
</calcChain>
</file>

<file path=xl/sharedStrings.xml><?xml version="1.0" encoding="utf-8"?>
<sst xmlns="http://schemas.openxmlformats.org/spreadsheetml/2006/main" count="184" uniqueCount="99">
  <si>
    <t>Date</t>
  </si>
  <si>
    <t>Particulars</t>
  </si>
  <si>
    <t>GSTIN/UIN</t>
  </si>
  <si>
    <t>Gross Total</t>
  </si>
  <si>
    <t>Voucher No.</t>
  </si>
  <si>
    <t>Total</t>
  </si>
  <si>
    <t>36ACQFS2044C1Z7</t>
  </si>
  <si>
    <t>Input CGST</t>
  </si>
  <si>
    <t>Input SGST</t>
  </si>
  <si>
    <t>OE-Automobile &amp; Hire Charges</t>
  </si>
  <si>
    <t>Reporting point: Ineligible ITC availed</t>
  </si>
  <si>
    <t>Name: Modi Realty (Miryalaguda) LLP</t>
  </si>
  <si>
    <t>GSTIN:36ABCFM6774G2ZZ</t>
  </si>
  <si>
    <t>Month</t>
  </si>
  <si>
    <t>Total ITC</t>
  </si>
  <si>
    <t>TDS-2% Equipment Hire Charges</t>
  </si>
  <si>
    <t>SUP-Summit Sales LLP Logistics</t>
  </si>
  <si>
    <t xml:space="preserve">Tax Period </t>
  </si>
  <si>
    <t>ITC as per GSTR 3B(Other than RCM)</t>
  </si>
  <si>
    <t>ITC Matched at Invoice Level with FORM GSTR-2B</t>
  </si>
  <si>
    <t>ITC as per BoA(Other than RCM)</t>
  </si>
  <si>
    <t>GSTR 3B vs BoAS</t>
  </si>
  <si>
    <t>GSTR 2B vs 3B</t>
  </si>
  <si>
    <t>IGST</t>
  </si>
  <si>
    <t>CGST</t>
  </si>
  <si>
    <t>SGST</t>
  </si>
  <si>
    <t>Balance in Electronic ledger</t>
  </si>
  <si>
    <t>Balance as per  BOA</t>
  </si>
  <si>
    <t>Difference</t>
  </si>
  <si>
    <t>Credit balances</t>
  </si>
  <si>
    <t>Reporting point: ITC_BoAs vs GST returns</t>
  </si>
  <si>
    <t>Reporting point: Non GST turnover</t>
  </si>
  <si>
    <t>1. Car Hire Charges</t>
  </si>
  <si>
    <t>1. ITC_GSTR 3B vs BoAs</t>
  </si>
  <si>
    <t>2. ITC_GSTR 2B vs 3B</t>
  </si>
  <si>
    <t>Remarks</t>
  </si>
  <si>
    <t>As per GSTR 1</t>
  </si>
  <si>
    <t>As per GSTR-3B</t>
  </si>
  <si>
    <t>As per BOA</t>
  </si>
  <si>
    <t>Nil Rated &amp; Exempt turnover as per GSTR-1 &amp; GSTR-3B</t>
  </si>
  <si>
    <t>Nil Rated &amp; Exempt turnover as per BOA and GSTR 3B</t>
  </si>
  <si>
    <t>Not disclosed in GSTR 1 &amp; GSTR 3B</t>
  </si>
  <si>
    <t>Not disclosed in GSTR 1</t>
  </si>
  <si>
    <t>1. Nil Rated &amp; Exempt turnover - BOA and GST Returns</t>
  </si>
  <si>
    <t>Review period: Apr'22- Mar'23</t>
  </si>
  <si>
    <t>As on 30-04-2023</t>
  </si>
  <si>
    <t>SSLOG22-23/10018</t>
  </si>
  <si>
    <t>SSLOG22-23/10128</t>
  </si>
  <si>
    <t>SSLOG22-23/10231</t>
  </si>
  <si>
    <t>SSLOG22-23/10401</t>
  </si>
  <si>
    <t>SLOG22-23/10447A</t>
  </si>
  <si>
    <t>SSLOG22-23/10568</t>
  </si>
  <si>
    <t>SSLOG22-23/10657</t>
  </si>
  <si>
    <t>SSLOG22-23/10835</t>
  </si>
  <si>
    <t>SSLOG22-23/10998</t>
  </si>
  <si>
    <t>SSLOG22-23/11101</t>
  </si>
  <si>
    <t>SSLOG22-23/11287</t>
  </si>
  <si>
    <t>Apr'22</t>
  </si>
  <si>
    <t>May'22</t>
  </si>
  <si>
    <t>Jun'22</t>
  </si>
  <si>
    <t>Jul'22</t>
  </si>
  <si>
    <t>Aug'22</t>
  </si>
  <si>
    <t>Sep'22</t>
  </si>
  <si>
    <t>Oct'22</t>
  </si>
  <si>
    <t>Nov'22</t>
  </si>
  <si>
    <t>Dec'22</t>
  </si>
  <si>
    <t>Jan'23</t>
  </si>
  <si>
    <t>Feb'23</t>
  </si>
  <si>
    <t>Mar'23</t>
  </si>
  <si>
    <t>Reporting point: E-credit vs Books</t>
  </si>
  <si>
    <t>Modi Realty Miryalguda LLP (22-23)</t>
  </si>
  <si>
    <t>5-4-187/3 &amp; 4, IInd Floor, Soham Mansion</t>
  </si>
  <si>
    <t>M G Road, Secunderabad.</t>
  </si>
  <si>
    <t>Customers Accounts</t>
  </si>
  <si>
    <t>Group Summary</t>
  </si>
  <si>
    <t>1-Apr-22 to 31-Mar-23</t>
  </si>
  <si>
    <t/>
  </si>
  <si>
    <t>Opening</t>
  </si>
  <si>
    <t>Transactions</t>
  </si>
  <si>
    <t>Closing</t>
  </si>
  <si>
    <t>Balance</t>
  </si>
  <si>
    <t>Debit</t>
  </si>
  <si>
    <t>Credit</t>
  </si>
  <si>
    <t>CUST-Customers Suspense Account</t>
  </si>
  <si>
    <t>CUST-Flat N-07-Posham Sunitha - Owners</t>
  </si>
  <si>
    <t>CUST-Flat No-16 Elamsetti Varahalu/ Ranga Madhavi</t>
  </si>
  <si>
    <t>CUST-Flat No-31 S. Rambabu</t>
  </si>
  <si>
    <t>CUST-Flat No-38 Kandimalla Shekar Reddy</t>
  </si>
  <si>
    <t>CUST-Flat No-40 Neerudu Manju Vani</t>
  </si>
  <si>
    <t>CUST-Flat No-55 Indrakanth Rajesh Kiran</t>
  </si>
  <si>
    <t>CUST-Flat No-65 Ambati Giri Prasad</t>
  </si>
  <si>
    <t>CUST-Flat No- 69 G.Sunitha</t>
  </si>
  <si>
    <t>CUST-Flat No-82 Polisetty Nageshwar Rao</t>
  </si>
  <si>
    <t>CUST-Flat No-84 Kesa Ravi</t>
  </si>
  <si>
    <t>CUST-Villa No. 3 Modi Consultancy Services</t>
  </si>
  <si>
    <t>CUST-Villa No. 4 Modi Consultancy Services</t>
  </si>
  <si>
    <t>Grand Total</t>
  </si>
  <si>
    <t>Taxable value</t>
  </si>
  <si>
    <t>Average Interest (Approx)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</si>
</sst>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&quot;&quot;0"/>
    <numFmt numFmtId="166" formatCode="&quot;&quot;0.00"/>
    <numFmt numFmtId="167" formatCode="&quot;&quot;0.00&quot; Cr&quot;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mbria"/>
      <family val="2"/>
    </font>
    <font>
      <sz val="12"/>
      <color theme="1"/>
      <name val="cambri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mbria"/>
      <family val="1"/>
    </font>
    <font>
      <sz val="12"/>
      <color rgb="FF000000"/>
      <name val="Cambria"/>
      <family val="1"/>
    </font>
    <font>
      <b/>
      <sz val="12"/>
      <color theme="1"/>
      <name val="Cambria"/>
      <family val="1"/>
    </font>
    <font>
      <b/>
      <sz val="12"/>
      <color theme="0"/>
      <name val="Cambria"/>
      <family val="1"/>
    </font>
    <font>
      <b/>
      <sz val="12"/>
      <color rgb="FF000000"/>
      <name val="Cambria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mbria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mbria"/>
      <family val="2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6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6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6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6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6" fillId="0" borderId="0" xfId="0" applyFont="1"/>
    <xf numFmtId="164" fontId="6" fillId="0" borderId="1" xfId="5" applyNumberFormat="1" applyFont="1" applyBorder="1"/>
    <xf numFmtId="0" fontId="10" fillId="0" borderId="0" xfId="0" applyFont="1"/>
    <xf numFmtId="49" fontId="9" fillId="2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vertical="top"/>
    </xf>
    <xf numFmtId="164" fontId="6" fillId="0" borderId="1" xfId="5" applyNumberFormat="1" applyFont="1" applyBorder="1" applyAlignment="1">
      <alignment horizontal="right" vertical="top"/>
    </xf>
    <xf numFmtId="0" fontId="8" fillId="0" borderId="0" xfId="0" applyFont="1"/>
    <xf numFmtId="0" fontId="27" fillId="2" borderId="1" xfId="0" applyFont="1" applyFill="1" applyBorder="1" applyAlignment="1">
      <alignment horizontal="center" vertical="center" wrapText="1" readingOrder="1"/>
    </xf>
    <xf numFmtId="0" fontId="27" fillId="2" borderId="1" xfId="0" applyFont="1" applyFill="1" applyBorder="1" applyAlignment="1">
      <alignment horizontal="center" wrapText="1" readingOrder="1"/>
    </xf>
    <xf numFmtId="164" fontId="27" fillId="2" borderId="1" xfId="4" applyNumberFormat="1" applyFont="1" applyFill="1" applyBorder="1" applyAlignment="1">
      <alignment horizontal="center" wrapText="1" readingOrder="1"/>
    </xf>
    <xf numFmtId="17" fontId="7" fillId="0" borderId="1" xfId="0" applyNumberFormat="1" applyFont="1" applyBorder="1" applyAlignment="1">
      <alignment horizontal="center" vertical="center" wrapText="1" readingOrder="1"/>
    </xf>
    <xf numFmtId="164" fontId="7" fillId="0" borderId="11" xfId="55" applyNumberFormat="1" applyFont="1" applyFill="1" applyBorder="1" applyAlignment="1">
      <alignment horizontal="right" wrapText="1" readingOrder="1"/>
    </xf>
    <xf numFmtId="164" fontId="7" fillId="0" borderId="11" xfId="55" applyNumberFormat="1" applyFont="1" applyBorder="1" applyAlignment="1">
      <alignment horizontal="right" wrapText="1" readingOrder="1"/>
    </xf>
    <xf numFmtId="164" fontId="7" fillId="0" borderId="1" xfId="60" applyNumberFormat="1" applyFont="1" applyBorder="1" applyAlignment="1">
      <alignment horizontal="right" wrapText="1" readingOrder="1"/>
    </xf>
    <xf numFmtId="0" fontId="6" fillId="0" borderId="1" xfId="0" applyFont="1" applyBorder="1" applyAlignment="1">
      <alignment horizontal="center" vertical="center"/>
    </xf>
    <xf numFmtId="164" fontId="27" fillId="2" borderId="11" xfId="55" applyNumberFormat="1" applyFont="1" applyFill="1" applyBorder="1" applyAlignment="1">
      <alignment horizontal="right" wrapText="1" readingOrder="1"/>
    </xf>
    <xf numFmtId="164" fontId="27" fillId="2" borderId="12" xfId="55" applyNumberFormat="1" applyFont="1" applyFill="1" applyBorder="1" applyAlignment="1">
      <alignment horizontal="center" vertical="center" wrapText="1" readingOrder="1"/>
    </xf>
    <xf numFmtId="164" fontId="6" fillId="0" borderId="0" xfId="55" applyNumberFormat="1" applyFont="1"/>
    <xf numFmtId="164" fontId="7" fillId="0" borderId="11" xfId="55" applyNumberFormat="1" applyFont="1" applyFill="1" applyBorder="1" applyAlignment="1">
      <alignment horizontal="left" vertical="center" wrapText="1" readingOrder="1"/>
    </xf>
    <xf numFmtId="0" fontId="6" fillId="0" borderId="0" xfId="0" applyFont="1" applyAlignment="1">
      <alignment wrapText="1"/>
    </xf>
    <xf numFmtId="164" fontId="7" fillId="0" borderId="1" xfId="55" applyNumberFormat="1" applyFont="1" applyBorder="1" applyAlignment="1">
      <alignment horizontal="right" vertical="center" readingOrder="1"/>
    </xf>
    <xf numFmtId="164" fontId="7" fillId="0" borderId="1" xfId="55" applyNumberFormat="1" applyFont="1" applyBorder="1" applyAlignment="1">
      <alignment horizontal="right" vertical="center" wrapText="1" readingOrder="1"/>
    </xf>
    <xf numFmtId="164" fontId="7" fillId="0" borderId="1" xfId="2" applyFont="1" applyBorder="1" applyAlignment="1">
      <alignment horizontal="right" readingOrder="1"/>
    </xf>
    <xf numFmtId="43" fontId="7" fillId="0" borderId="1" xfId="59" applyNumberFormat="1" applyFont="1" applyBorder="1" applyAlignment="1">
      <alignment horizontal="right" readingOrder="1"/>
    </xf>
    <xf numFmtId="164" fontId="7" fillId="0" borderId="1" xfId="5" applyNumberFormat="1" applyFont="1" applyBorder="1" applyAlignment="1">
      <alignment horizontal="right" readingOrder="1"/>
    </xf>
    <xf numFmtId="164" fontId="10" fillId="0" borderId="1" xfId="5" applyNumberFormat="1" applyFont="1" applyBorder="1" applyAlignment="1">
      <alignment horizontal="right" readingOrder="1"/>
    </xf>
    <xf numFmtId="164" fontId="27" fillId="2" borderId="12" xfId="55" applyNumberFormat="1" applyFont="1" applyFill="1" applyBorder="1" applyAlignment="1">
      <alignment horizontal="center" vertical="center" readingOrder="1"/>
    </xf>
    <xf numFmtId="164" fontId="27" fillId="2" borderId="1" xfId="55" applyNumberFormat="1" applyFont="1" applyFill="1" applyBorder="1" applyAlignment="1">
      <alignment horizontal="center" wrapText="1" readingOrder="1"/>
    </xf>
    <xf numFmtId="164" fontId="27" fillId="2" borderId="1" xfId="55" applyNumberFormat="1" applyFont="1" applyFill="1" applyBorder="1" applyAlignment="1">
      <alignment horizontal="left" vertical="center" wrapText="1" readingOrder="1"/>
    </xf>
    <xf numFmtId="164" fontId="7" fillId="0" borderId="1" xfId="55" applyNumberFormat="1" applyFont="1" applyFill="1" applyBorder="1" applyAlignment="1">
      <alignment horizontal="right" readingOrder="1"/>
    </xf>
    <xf numFmtId="164" fontId="7" fillId="0" borderId="1" xfId="55" applyNumberFormat="1" applyFont="1" applyBorder="1" applyAlignment="1">
      <alignment horizontal="right" readingOrder="1"/>
    </xf>
    <xf numFmtId="164" fontId="7" fillId="0" borderId="1" xfId="55" applyNumberFormat="1" applyFont="1" applyFill="1" applyBorder="1" applyAlignment="1">
      <alignment horizontal="left" vertical="center" wrapText="1" readingOrder="1"/>
    </xf>
    <xf numFmtId="164" fontId="7" fillId="0" borderId="1" xfId="55" applyNumberFormat="1" applyFont="1" applyBorder="1" applyAlignment="1">
      <alignment vertical="center" wrapText="1" readingOrder="1"/>
    </xf>
    <xf numFmtId="164" fontId="7" fillId="0" borderId="1" xfId="55" applyNumberFormat="1" applyFont="1" applyBorder="1" applyAlignment="1">
      <alignment horizontal="left" vertical="center" wrapText="1" readingOrder="1"/>
    </xf>
    <xf numFmtId="164" fontId="27" fillId="2" borderId="1" xfId="55" applyNumberFormat="1" applyFont="1" applyFill="1" applyBorder="1" applyAlignment="1">
      <alignment horizontal="right" wrapText="1" readingOrder="1"/>
    </xf>
    <xf numFmtId="49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15" fontId="6" fillId="0" borderId="1" xfId="0" applyNumberFormat="1" applyFont="1" applyBorder="1" applyAlignment="1">
      <alignment horizontal="center"/>
    </xf>
    <xf numFmtId="164" fontId="8" fillId="0" borderId="0" xfId="0" applyNumberFormat="1" applyFont="1"/>
    <xf numFmtId="164" fontId="0" fillId="0" borderId="0" xfId="0" applyNumberFormat="1"/>
    <xf numFmtId="0" fontId="29" fillId="0" borderId="0" xfId="61" applyFont="1" applyAlignment="1">
      <alignment vertical="top"/>
    </xf>
    <xf numFmtId="0" fontId="2" fillId="0" borderId="0" xfId="61"/>
    <xf numFmtId="49" fontId="30" fillId="0" borderId="16" xfId="61" applyNumberFormat="1" applyFont="1" applyBorder="1" applyAlignment="1">
      <alignment horizontal="left" vertical="top" indent="3"/>
    </xf>
    <xf numFmtId="49" fontId="30" fillId="0" borderId="0" xfId="61" applyNumberFormat="1" applyFont="1" applyAlignment="1">
      <alignment horizontal="left" vertical="top" indent="3"/>
    </xf>
    <xf numFmtId="49" fontId="30" fillId="0" borderId="17" xfId="61" applyNumberFormat="1" applyFont="1" applyBorder="1" applyAlignment="1">
      <alignment horizontal="left" vertical="top" indent="3"/>
    </xf>
    <xf numFmtId="49" fontId="30" fillId="0" borderId="18" xfId="61" applyNumberFormat="1" applyFont="1" applyBorder="1" applyAlignment="1">
      <alignment horizontal="center" vertical="top"/>
    </xf>
    <xf numFmtId="49" fontId="30" fillId="0" borderId="19" xfId="61" applyNumberFormat="1" applyFont="1" applyBorder="1" applyAlignment="1">
      <alignment horizontal="left" vertical="top" indent="3"/>
    </xf>
    <xf numFmtId="49" fontId="30" fillId="0" borderId="19" xfId="61" applyNumberFormat="1" applyFont="1" applyBorder="1" applyAlignment="1">
      <alignment horizontal="center" vertical="top"/>
    </xf>
    <xf numFmtId="49" fontId="32" fillId="0" borderId="1" xfId="61" applyNumberFormat="1" applyFont="1" applyBorder="1" applyAlignment="1">
      <alignment horizontal="center" vertical="top"/>
    </xf>
    <xf numFmtId="49" fontId="32" fillId="0" borderId="0" xfId="61" applyNumberFormat="1" applyFont="1" applyAlignment="1">
      <alignment vertical="top"/>
    </xf>
    <xf numFmtId="165" fontId="32" fillId="0" borderId="0" xfId="61" applyNumberFormat="1" applyFont="1" applyAlignment="1">
      <alignment horizontal="right" vertical="top"/>
    </xf>
    <xf numFmtId="165" fontId="31" fillId="0" borderId="0" xfId="61" applyNumberFormat="1" applyFont="1" applyAlignment="1">
      <alignment horizontal="right" vertical="top"/>
    </xf>
    <xf numFmtId="166" fontId="31" fillId="0" borderId="0" xfId="61" applyNumberFormat="1" applyFont="1" applyAlignment="1">
      <alignment horizontal="right" vertical="top"/>
    </xf>
    <xf numFmtId="167" fontId="32" fillId="0" borderId="0" xfId="61" applyNumberFormat="1" applyFont="1" applyAlignment="1">
      <alignment horizontal="right" vertical="top"/>
    </xf>
    <xf numFmtId="49" fontId="30" fillId="0" borderId="20" xfId="61" applyNumberFormat="1" applyFont="1" applyBorder="1" applyAlignment="1">
      <alignment horizontal="left" vertical="top" indent="3"/>
    </xf>
    <xf numFmtId="167" fontId="30" fillId="0" borderId="20" xfId="61" applyNumberFormat="1" applyFont="1" applyBorder="1" applyAlignment="1">
      <alignment horizontal="right" vertical="top"/>
    </xf>
    <xf numFmtId="43" fontId="30" fillId="0" borderId="20" xfId="5" applyFont="1" applyBorder="1" applyAlignment="1">
      <alignment horizontal="right" vertical="top"/>
    </xf>
    <xf numFmtId="43" fontId="2" fillId="0" borderId="0" xfId="5" applyFont="1"/>
    <xf numFmtId="43" fontId="2" fillId="0" borderId="0" xfId="61" applyNumberFormat="1"/>
    <xf numFmtId="43" fontId="8" fillId="0" borderId="0" xfId="61" applyNumberFormat="1" applyFont="1"/>
    <xf numFmtId="43" fontId="8" fillId="0" borderId="0" xfId="5" applyFont="1"/>
    <xf numFmtId="0" fontId="8" fillId="0" borderId="0" xfId="61" applyFont="1"/>
    <xf numFmtId="43" fontId="33" fillId="0" borderId="0" xfId="5" applyFont="1"/>
    <xf numFmtId="43" fontId="33" fillId="0" borderId="0" xfId="61" applyNumberFormat="1" applyFont="1"/>
    <xf numFmtId="0" fontId="1" fillId="0" borderId="0" xfId="61" applyFont="1"/>
    <xf numFmtId="0" fontId="27" fillId="2" borderId="1" xfId="0" applyFont="1" applyFill="1" applyBorder="1" applyAlignment="1">
      <alignment horizontal="center" vertical="center" wrapText="1" readingOrder="1"/>
    </xf>
    <xf numFmtId="164" fontId="27" fillId="2" borderId="1" xfId="4" applyNumberFormat="1" applyFont="1" applyFill="1" applyBorder="1" applyAlignment="1">
      <alignment horizontal="center" vertical="center" wrapText="1" readingOrder="1"/>
    </xf>
    <xf numFmtId="164" fontId="9" fillId="2" borderId="1" xfId="55" applyNumberFormat="1" applyFont="1" applyFill="1" applyBorder="1" applyAlignment="1">
      <alignment horizontal="center" vertical="center" wrapText="1" readingOrder="1"/>
    </xf>
    <xf numFmtId="164" fontId="27" fillId="2" borderId="1" xfId="55" applyNumberFormat="1" applyFont="1" applyFill="1" applyBorder="1" applyAlignment="1">
      <alignment horizontal="center" vertical="center" wrapText="1" readingOrder="1"/>
    </xf>
    <xf numFmtId="49" fontId="31" fillId="0" borderId="16" xfId="61" applyNumberFormat="1" applyFont="1" applyBorder="1" applyAlignment="1">
      <alignment horizontal="center" vertical="top" wrapText="1"/>
    </xf>
    <xf numFmtId="49" fontId="30" fillId="0" borderId="17" xfId="61" applyNumberFormat="1" applyFont="1" applyBorder="1" applyAlignment="1">
      <alignment horizontal="center" vertical="top" wrapText="1"/>
    </xf>
    <xf numFmtId="49" fontId="30" fillId="0" borderId="0" xfId="61" applyNumberFormat="1" applyFont="1" applyAlignment="1">
      <alignment horizontal="center" vertical="top" wrapText="1"/>
    </xf>
    <xf numFmtId="49" fontId="32" fillId="0" borderId="17" xfId="61" applyNumberFormat="1" applyFont="1" applyBorder="1" applyAlignment="1">
      <alignment horizontal="center" vertical="top" wrapText="1"/>
    </xf>
    <xf numFmtId="49" fontId="32" fillId="0" borderId="0" xfId="61" applyNumberFormat="1" applyFont="1" applyAlignment="1">
      <alignment horizontal="center" vertical="top" wrapText="1"/>
    </xf>
    <xf numFmtId="49" fontId="30" fillId="0" borderId="18" xfId="61" applyNumberFormat="1" applyFont="1" applyBorder="1" applyAlignment="1">
      <alignment horizontal="center" vertical="top"/>
    </xf>
    <xf numFmtId="49" fontId="30" fillId="0" borderId="16" xfId="61" applyNumberFormat="1" applyFont="1" applyBorder="1" applyAlignment="1">
      <alignment horizontal="center" vertical="top"/>
    </xf>
    <xf numFmtId="49" fontId="28" fillId="0" borderId="0" xfId="61" applyNumberFormat="1" applyFont="1" applyAlignment="1">
      <alignment vertical="top"/>
    </xf>
    <xf numFmtId="49" fontId="29" fillId="0" borderId="0" xfId="61" applyNumberFormat="1" applyFont="1" applyAlignment="1">
      <alignment vertical="top"/>
    </xf>
    <xf numFmtId="49" fontId="29" fillId="0" borderId="15" xfId="61" applyNumberFormat="1" applyFont="1" applyBorder="1" applyAlignment="1">
      <alignment vertical="top"/>
    </xf>
    <xf numFmtId="49" fontId="28" fillId="0" borderId="16" xfId="61" applyNumberFormat="1" applyFont="1" applyBorder="1" applyAlignment="1">
      <alignment vertical="top"/>
    </xf>
    <xf numFmtId="164" fontId="7" fillId="0" borderId="1" xfId="55" applyNumberFormat="1" applyFont="1" applyBorder="1" applyAlignment="1">
      <alignment horizontal="center" vertical="center" wrapText="1" readingOrder="1"/>
    </xf>
    <xf numFmtId="0" fontId="27" fillId="2" borderId="13" xfId="0" applyFont="1" applyFill="1" applyBorder="1" applyAlignment="1">
      <alignment horizontal="center" vertical="center" readingOrder="1"/>
    </xf>
    <xf numFmtId="0" fontId="27" fillId="2" borderId="14" xfId="0" applyFont="1" applyFill="1" applyBorder="1" applyAlignment="1">
      <alignment horizontal="center" vertical="center" readingOrder="1"/>
    </xf>
    <xf numFmtId="164" fontId="7" fillId="0" borderId="1" xfId="55" applyNumberFormat="1" applyFont="1" applyBorder="1" applyAlignment="1">
      <alignment horizontal="center" vertical="center" readingOrder="1"/>
    </xf>
    <xf numFmtId="164" fontId="10" fillId="0" borderId="1" xfId="55" applyNumberFormat="1" applyFont="1" applyBorder="1" applyAlignment="1">
      <alignment horizontal="center" vertical="center" readingOrder="1"/>
    </xf>
    <xf numFmtId="0" fontId="10" fillId="0" borderId="0" xfId="0" applyFont="1" applyAlignment="1"/>
    <xf numFmtId="0" fontId="0" fillId="0" borderId="0" xfId="0" applyAlignment="1"/>
    <xf numFmtId="0" fontId="27" fillId="2" borderId="1" xfId="0" applyFont="1" applyFill="1" applyBorder="1" applyAlignment="1">
      <alignment horizontal="center" vertical="center" readingOrder="1"/>
    </xf>
    <xf numFmtId="164" fontId="27" fillId="2" borderId="1" xfId="4" applyNumberFormat="1" applyFont="1" applyFill="1" applyBorder="1" applyAlignment="1">
      <alignment horizontal="center" vertical="center" readingOrder="1"/>
    </xf>
    <xf numFmtId="0" fontId="27" fillId="2" borderId="1" xfId="0" applyFont="1" applyFill="1" applyBorder="1" applyAlignment="1">
      <alignment horizontal="center" readingOrder="1"/>
    </xf>
    <xf numFmtId="164" fontId="27" fillId="2" borderId="1" xfId="4" applyNumberFormat="1" applyFont="1" applyFill="1" applyBorder="1" applyAlignment="1">
      <alignment horizontal="center" readingOrder="1"/>
    </xf>
    <xf numFmtId="17" fontId="7" fillId="0" borderId="1" xfId="0" applyNumberFormat="1" applyFont="1" applyBorder="1" applyAlignment="1">
      <alignment horizontal="center" vertical="center" readingOrder="1"/>
    </xf>
    <xf numFmtId="164" fontId="7" fillId="0" borderId="11" xfId="55" applyNumberFormat="1" applyFont="1" applyFill="1" applyBorder="1" applyAlignment="1">
      <alignment horizontal="right" readingOrder="1"/>
    </xf>
    <xf numFmtId="164" fontId="7" fillId="0" borderId="11" xfId="55" applyNumberFormat="1" applyFont="1" applyBorder="1" applyAlignment="1">
      <alignment horizontal="right" readingOrder="1"/>
    </xf>
    <xf numFmtId="164" fontId="7" fillId="0" borderId="1" xfId="4" applyNumberFormat="1" applyFont="1" applyFill="1" applyBorder="1" applyAlignment="1">
      <alignment horizontal="right" readingOrder="1"/>
    </xf>
    <xf numFmtId="0" fontId="27" fillId="2" borderId="1" xfId="0" applyFont="1" applyFill="1" applyBorder="1" applyAlignment="1">
      <alignment horizontal="center" vertical="center" readingOrder="1"/>
    </xf>
    <xf numFmtId="164" fontId="27" fillId="2" borderId="11" xfId="55" applyNumberFormat="1" applyFont="1" applyFill="1" applyBorder="1" applyAlignment="1">
      <alignment horizontal="right" readingOrder="1"/>
    </xf>
  </cellXfs>
  <cellStyles count="62">
    <cellStyle name="20% - Accent1" xfId="27" builtinId="30" customBuiltin="1"/>
    <cellStyle name="20% - Accent2" xfId="31" builtinId="34" customBuiltin="1"/>
    <cellStyle name="20% - Accent3" xfId="35" builtinId="38" customBuiltin="1"/>
    <cellStyle name="20% - Accent4" xfId="39" builtinId="42" customBuiltin="1"/>
    <cellStyle name="20% - Accent5" xfId="43" builtinId="46" customBuiltin="1"/>
    <cellStyle name="20% - Accent6" xfId="47" builtinId="50" customBuiltin="1"/>
    <cellStyle name="40% - Accent1" xfId="28" builtinId="31" customBuiltin="1"/>
    <cellStyle name="40% - Accent2" xfId="32" builtinId="35" customBuiltin="1"/>
    <cellStyle name="40% - Accent3" xfId="36" builtinId="39" customBuiltin="1"/>
    <cellStyle name="40% - Accent4" xfId="40" builtinId="43" customBuiltin="1"/>
    <cellStyle name="40% - Accent5" xfId="44" builtinId="47" customBuiltin="1"/>
    <cellStyle name="40% - Accent6" xfId="48" builtinId="51" customBuiltin="1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Comma" xfId="5" builtinId="3"/>
    <cellStyle name="Comma 12" xfId="55" xr:uid="{1DF22361-84F4-42A0-8AA9-5C40CB828019}"/>
    <cellStyle name="Comma 12 2" xfId="4" xr:uid="{57818851-20A3-4365-8B6F-A29517C1E189}"/>
    <cellStyle name="Comma 2" xfId="2" xr:uid="{35505EC1-232D-47C1-952D-44EE36457E54}"/>
    <cellStyle name="Comma 2 2" xfId="56" xr:uid="{E9E6DD69-D3FC-42F6-BEAA-FE1C19D3EF6E}"/>
    <cellStyle name="Comma 3" xfId="6" xr:uid="{4ED9C9E3-F213-4DD1-9C40-45DFF4DBA68C}"/>
    <cellStyle name="Comma 3 2 2 2 2 2 2 2 2" xfId="8" xr:uid="{533675D6-554A-4C10-B61D-EE30C3E05306}"/>
    <cellStyle name="Comma 3 2 2 2 2 2 2 2 2 2" xfId="51" xr:uid="{041D4FAE-286F-462D-A641-0BAEFA9FA66A}"/>
    <cellStyle name="Comma 4" xfId="50" xr:uid="{328F63B0-847E-459A-9781-3C9EE612456B}"/>
    <cellStyle name="Explanatory Text" xfId="24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14" xfId="7" xr:uid="{DECC1943-53D8-46AB-B9E6-178DEAD1EE22}"/>
    <cellStyle name="Normal 2" xfId="1" xr:uid="{B2D2A5A3-0DBD-4526-9D11-5FDED59A3C60}"/>
    <cellStyle name="Normal 2 2" xfId="54" xr:uid="{11173BCF-E17D-4398-8B1C-0D601FCFCA8A}"/>
    <cellStyle name="Normal 21 2" xfId="59" xr:uid="{88C29F10-E589-46D7-AF3B-6BC71220D296}"/>
    <cellStyle name="Normal 3" xfId="61" xr:uid="{D510BF69-8A1A-4D56-B6D3-0E67E81D0561}"/>
    <cellStyle name="Normal 3 2 2" xfId="52" xr:uid="{A3ADE802-9D06-4A20-8E7B-92E1B4588FB7}"/>
    <cellStyle name="Normal 3 2 7" xfId="3" xr:uid="{9733E27B-37AC-4894-9017-10E5DB4C6172}"/>
    <cellStyle name="Normal 30" xfId="58" xr:uid="{575E1BB6-EA9F-46DC-9796-4D4549AD45CC}"/>
    <cellStyle name="Note" xfId="23" builtinId="10" customBuiltin="1"/>
    <cellStyle name="Output" xfId="18" builtinId="21" customBuiltin="1"/>
    <cellStyle name="Percent" xfId="60" builtinId="5"/>
    <cellStyle name="Percent 2" xfId="57" xr:uid="{A48CDD8A-D5A8-4A46-B574-9B8B7C65911E}"/>
    <cellStyle name="Percent 5" xfId="53" xr:uid="{1626BAAE-DB14-439F-82A8-03D14CD24781}"/>
    <cellStyle name="Title" xfId="9" builtinId="15" customBuiltin="1"/>
    <cellStyle name="Total" xfId="25" builtinId="25" customBuiltin="1"/>
    <cellStyle name="Warning Text" xfId="2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26E5-CE35-4B19-A589-E1F08C85B085}">
  <dimension ref="B2:L22"/>
  <sheetViews>
    <sheetView showGridLines="0" topLeftCell="C4" workbookViewId="0">
      <selection activeCell="C13" sqref="C13"/>
    </sheetView>
  </sheetViews>
  <sheetFormatPr defaultRowHeight="15" x14ac:dyDescent="0.25"/>
  <cols>
    <col min="2" max="2" width="13.7109375" customWidth="1"/>
    <col min="3" max="3" width="32.28515625" bestFit="1" customWidth="1"/>
    <col min="4" max="4" width="21.7109375" bestFit="1" customWidth="1"/>
    <col min="5" max="5" width="19.7109375" bestFit="1" customWidth="1"/>
    <col min="6" max="6" width="38.5703125" customWidth="1"/>
    <col min="7" max="7" width="12.42578125" bestFit="1" customWidth="1"/>
    <col min="8" max="8" width="19.85546875" customWidth="1"/>
    <col min="9" max="9" width="16.28515625" bestFit="1" customWidth="1"/>
    <col min="10" max="10" width="35.28515625" bestFit="1" customWidth="1"/>
    <col min="11" max="11" width="46.85546875" bestFit="1" customWidth="1"/>
    <col min="12" max="12" width="32.7109375" bestFit="1" customWidth="1"/>
    <col min="13" max="13" width="35.28515625" bestFit="1" customWidth="1"/>
    <col min="14" max="14" width="17.85546875" customWidth="1"/>
    <col min="15" max="15" width="26" customWidth="1"/>
    <col min="16" max="16" width="29.140625" customWidth="1"/>
  </cols>
  <sheetData>
    <row r="2" spans="2:12" ht="15.75" x14ac:dyDescent="0.25">
      <c r="B2" s="3" t="s">
        <v>11</v>
      </c>
    </row>
    <row r="3" spans="2:12" ht="15.75" x14ac:dyDescent="0.25">
      <c r="B3" s="3" t="s">
        <v>12</v>
      </c>
    </row>
    <row r="4" spans="2:12" ht="15.75" x14ac:dyDescent="0.25">
      <c r="B4" s="3" t="s">
        <v>44</v>
      </c>
    </row>
    <row r="5" spans="2:12" ht="15.75" x14ac:dyDescent="0.25">
      <c r="B5" s="3" t="s">
        <v>10</v>
      </c>
    </row>
    <row r="9" spans="2:12" ht="15.75" x14ac:dyDescent="0.25">
      <c r="B9" s="7" t="s">
        <v>32</v>
      </c>
      <c r="F9" s="39">
        <f>SUM(F11:F21)</f>
        <v>222258</v>
      </c>
      <c r="G9" s="39">
        <f t="shared" ref="G9:K9" si="0">SUM(G11:G21)</f>
        <v>29416.5</v>
      </c>
      <c r="H9" s="39">
        <f t="shared" si="0"/>
        <v>14708.25</v>
      </c>
      <c r="I9" s="39">
        <f t="shared" si="0"/>
        <v>14708.25</v>
      </c>
      <c r="J9" s="39">
        <f t="shared" si="0"/>
        <v>3269</v>
      </c>
      <c r="K9" s="39">
        <f t="shared" si="0"/>
        <v>163425</v>
      </c>
    </row>
    <row r="10" spans="2:12" ht="15.75" x14ac:dyDescent="0.25">
      <c r="B10" s="4" t="s">
        <v>0</v>
      </c>
      <c r="C10" s="4" t="s">
        <v>1</v>
      </c>
      <c r="D10" s="4" t="s">
        <v>4</v>
      </c>
      <c r="E10" s="4" t="s">
        <v>2</v>
      </c>
      <c r="F10" s="4" t="s">
        <v>3</v>
      </c>
      <c r="G10" s="4" t="s">
        <v>14</v>
      </c>
      <c r="H10" s="4" t="s">
        <v>7</v>
      </c>
      <c r="I10" s="4" t="s">
        <v>8</v>
      </c>
      <c r="J10" s="4" t="s">
        <v>15</v>
      </c>
      <c r="K10" s="4" t="s">
        <v>9</v>
      </c>
    </row>
    <row r="11" spans="2:12" ht="15.75" x14ac:dyDescent="0.25">
      <c r="B11" s="38">
        <v>44681</v>
      </c>
      <c r="C11" s="5" t="s">
        <v>16</v>
      </c>
      <c r="D11" s="36" t="s">
        <v>46</v>
      </c>
      <c r="E11" s="5" t="s">
        <v>6</v>
      </c>
      <c r="F11" s="6">
        <f>G11+H11+I11+K11</f>
        <v>21488</v>
      </c>
      <c r="G11" s="6">
        <f>H11+I11</f>
        <v>2844</v>
      </c>
      <c r="H11" s="6">
        <v>1422</v>
      </c>
      <c r="I11" s="6">
        <v>1422</v>
      </c>
      <c r="J11" s="6">
        <v>316</v>
      </c>
      <c r="K11" s="6">
        <v>15800</v>
      </c>
      <c r="L11" s="40"/>
    </row>
    <row r="12" spans="2:12" ht="15.75" x14ac:dyDescent="0.25">
      <c r="B12" s="38">
        <v>44712</v>
      </c>
      <c r="C12" s="5" t="s">
        <v>16</v>
      </c>
      <c r="D12" s="36" t="s">
        <v>47</v>
      </c>
      <c r="E12" s="5" t="s">
        <v>6</v>
      </c>
      <c r="F12" s="6">
        <f t="shared" ref="F12:F21" si="1">G12+H12+I12+K12</f>
        <v>21488</v>
      </c>
      <c r="G12" s="6">
        <f t="shared" ref="G12:G21" si="2">H12+I12</f>
        <v>2844</v>
      </c>
      <c r="H12" s="6">
        <v>1422</v>
      </c>
      <c r="I12" s="6">
        <v>1422</v>
      </c>
      <c r="J12" s="6">
        <v>316</v>
      </c>
      <c r="K12" s="6">
        <v>15800</v>
      </c>
    </row>
    <row r="13" spans="2:12" ht="15.75" x14ac:dyDescent="0.25">
      <c r="B13" s="38">
        <v>44742</v>
      </c>
      <c r="C13" s="5" t="s">
        <v>16</v>
      </c>
      <c r="D13" s="36" t="s">
        <v>48</v>
      </c>
      <c r="E13" s="5" t="s">
        <v>6</v>
      </c>
      <c r="F13" s="6">
        <f t="shared" si="1"/>
        <v>21488</v>
      </c>
      <c r="G13" s="6">
        <f t="shared" si="2"/>
        <v>2844</v>
      </c>
      <c r="H13" s="6">
        <v>1422</v>
      </c>
      <c r="I13" s="6">
        <v>1422</v>
      </c>
      <c r="J13" s="6">
        <v>316</v>
      </c>
      <c r="K13" s="6">
        <v>15800</v>
      </c>
    </row>
    <row r="14" spans="2:12" ht="15.75" x14ac:dyDescent="0.25">
      <c r="B14" s="38">
        <v>44773</v>
      </c>
      <c r="C14" s="5" t="s">
        <v>16</v>
      </c>
      <c r="D14" s="36" t="s">
        <v>49</v>
      </c>
      <c r="E14" s="5" t="s">
        <v>6</v>
      </c>
      <c r="F14" s="6">
        <f t="shared" si="1"/>
        <v>21488</v>
      </c>
      <c r="G14" s="6">
        <f t="shared" si="2"/>
        <v>2844</v>
      </c>
      <c r="H14" s="6">
        <v>1422</v>
      </c>
      <c r="I14" s="6">
        <v>1422</v>
      </c>
      <c r="J14" s="6">
        <v>316</v>
      </c>
      <c r="K14" s="6">
        <v>15800</v>
      </c>
    </row>
    <row r="15" spans="2:12" ht="15.75" x14ac:dyDescent="0.25">
      <c r="B15" s="38">
        <v>44804</v>
      </c>
      <c r="C15" s="5" t="s">
        <v>16</v>
      </c>
      <c r="D15" s="36" t="s">
        <v>50</v>
      </c>
      <c r="E15" s="5" t="s">
        <v>6</v>
      </c>
      <c r="F15" s="6">
        <f t="shared" si="1"/>
        <v>21488</v>
      </c>
      <c r="G15" s="6">
        <f t="shared" si="2"/>
        <v>2844</v>
      </c>
      <c r="H15" s="6">
        <v>1422</v>
      </c>
      <c r="I15" s="6">
        <v>1422</v>
      </c>
      <c r="J15" s="6">
        <v>316</v>
      </c>
      <c r="K15" s="6">
        <v>15800</v>
      </c>
    </row>
    <row r="16" spans="2:12" ht="15.75" x14ac:dyDescent="0.25">
      <c r="B16" s="38">
        <v>44834</v>
      </c>
      <c r="C16" s="5" t="s">
        <v>16</v>
      </c>
      <c r="D16" s="36" t="s">
        <v>51</v>
      </c>
      <c r="E16" s="5" t="s">
        <v>6</v>
      </c>
      <c r="F16" s="6">
        <f t="shared" si="1"/>
        <v>21488</v>
      </c>
      <c r="G16" s="6">
        <f t="shared" si="2"/>
        <v>2844</v>
      </c>
      <c r="H16" s="6">
        <v>1422</v>
      </c>
      <c r="I16" s="6">
        <v>1422</v>
      </c>
      <c r="J16" s="6">
        <v>316</v>
      </c>
      <c r="K16" s="6">
        <v>15800</v>
      </c>
    </row>
    <row r="17" spans="2:11" ht="15.75" x14ac:dyDescent="0.25">
      <c r="B17" s="38">
        <v>44865</v>
      </c>
      <c r="C17" s="5" t="s">
        <v>16</v>
      </c>
      <c r="D17" s="36" t="s">
        <v>52</v>
      </c>
      <c r="E17" s="5" t="s">
        <v>6</v>
      </c>
      <c r="F17" s="6">
        <f t="shared" si="1"/>
        <v>21488</v>
      </c>
      <c r="G17" s="6">
        <f t="shared" si="2"/>
        <v>2844</v>
      </c>
      <c r="H17" s="6">
        <v>1422</v>
      </c>
      <c r="I17" s="6">
        <v>1422</v>
      </c>
      <c r="J17" s="6">
        <v>316</v>
      </c>
      <c r="K17" s="6">
        <v>15800</v>
      </c>
    </row>
    <row r="18" spans="2:11" ht="15.75" x14ac:dyDescent="0.25">
      <c r="B18" s="38">
        <v>44893</v>
      </c>
      <c r="C18" s="5" t="s">
        <v>16</v>
      </c>
      <c r="D18" s="36" t="s">
        <v>53</v>
      </c>
      <c r="E18" s="5" t="s">
        <v>6</v>
      </c>
      <c r="F18" s="6">
        <f t="shared" si="1"/>
        <v>21488</v>
      </c>
      <c r="G18" s="6">
        <f t="shared" si="2"/>
        <v>2844</v>
      </c>
      <c r="H18" s="6">
        <v>1422</v>
      </c>
      <c r="I18" s="6">
        <v>1422</v>
      </c>
      <c r="J18" s="6">
        <v>316</v>
      </c>
      <c r="K18" s="6">
        <v>15800</v>
      </c>
    </row>
    <row r="19" spans="2:11" ht="15.75" x14ac:dyDescent="0.25">
      <c r="B19" s="38">
        <v>44924</v>
      </c>
      <c r="C19" s="5" t="s">
        <v>16</v>
      </c>
      <c r="D19" s="36" t="s">
        <v>54</v>
      </c>
      <c r="E19" s="5" t="s">
        <v>6</v>
      </c>
      <c r="F19" s="6">
        <f t="shared" si="1"/>
        <v>21488</v>
      </c>
      <c r="G19" s="6">
        <f t="shared" si="2"/>
        <v>2844</v>
      </c>
      <c r="H19" s="6">
        <v>1422</v>
      </c>
      <c r="I19" s="6">
        <v>1422</v>
      </c>
      <c r="J19" s="6">
        <v>316</v>
      </c>
      <c r="K19" s="6">
        <v>15800</v>
      </c>
    </row>
    <row r="20" spans="2:11" ht="15.75" x14ac:dyDescent="0.25">
      <c r="B20" s="38">
        <v>44957</v>
      </c>
      <c r="C20" s="5" t="s">
        <v>16</v>
      </c>
      <c r="D20" s="37" t="s">
        <v>55</v>
      </c>
      <c r="E20" s="5" t="s">
        <v>6</v>
      </c>
      <c r="F20" s="6">
        <f t="shared" si="1"/>
        <v>21488</v>
      </c>
      <c r="G20" s="6">
        <f t="shared" si="2"/>
        <v>2844</v>
      </c>
      <c r="H20" s="2">
        <v>1422</v>
      </c>
      <c r="I20" s="2">
        <v>1422</v>
      </c>
      <c r="J20" s="2">
        <v>316</v>
      </c>
      <c r="K20" s="6">
        <v>15800</v>
      </c>
    </row>
    <row r="21" spans="2:11" ht="15.75" x14ac:dyDescent="0.25">
      <c r="B21" s="38">
        <v>44985</v>
      </c>
      <c r="C21" s="5" t="s">
        <v>16</v>
      </c>
      <c r="D21" s="37" t="s">
        <v>56</v>
      </c>
      <c r="E21" s="5" t="s">
        <v>6</v>
      </c>
      <c r="F21" s="6">
        <f t="shared" si="1"/>
        <v>7378</v>
      </c>
      <c r="G21" s="6">
        <f t="shared" si="2"/>
        <v>976.5</v>
      </c>
      <c r="H21" s="2">
        <v>488.25</v>
      </c>
      <c r="I21" s="2">
        <v>488.25</v>
      </c>
      <c r="J21" s="2">
        <v>109</v>
      </c>
      <c r="K21" s="2">
        <v>5425</v>
      </c>
    </row>
    <row r="22" spans="2:11" ht="15.75" x14ac:dyDescent="0.25">
      <c r="B2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367F-54B5-4B2A-8826-8C9648FE13EF}">
  <dimension ref="B2:K24"/>
  <sheetViews>
    <sheetView showGridLines="0" topLeftCell="A10" zoomScaleNormal="100" workbookViewId="0">
      <selection activeCell="F24" sqref="F24:H24"/>
    </sheetView>
  </sheetViews>
  <sheetFormatPr defaultRowHeight="15" x14ac:dyDescent="0.25"/>
  <cols>
    <col min="1" max="1" width="9.140625" style="87"/>
    <col min="2" max="2" width="8" style="87" bestFit="1" customWidth="1"/>
    <col min="3" max="3" width="13.85546875" style="87" bestFit="1" customWidth="1"/>
    <col min="4" max="5" width="14.28515625" style="87" bestFit="1" customWidth="1"/>
    <col min="6" max="6" width="12.28515625" style="87" bestFit="1" customWidth="1"/>
    <col min="7" max="8" width="14.28515625" style="87" bestFit="1" customWidth="1"/>
    <col min="9" max="9" width="12.28515625" style="87" bestFit="1" customWidth="1"/>
    <col min="10" max="11" width="14.28515625" style="87" bestFit="1" customWidth="1"/>
    <col min="12" max="12" width="13.85546875" style="87" bestFit="1" customWidth="1"/>
    <col min="13" max="14" width="13.28515625" style="87" bestFit="1" customWidth="1"/>
    <col min="15" max="15" width="13.140625" style="87" bestFit="1" customWidth="1"/>
    <col min="16" max="17" width="12.28515625" style="87" bestFit="1" customWidth="1"/>
    <col min="18" max="16384" width="9.140625" style="87"/>
  </cols>
  <sheetData>
    <row r="2" spans="2:11" ht="15.75" x14ac:dyDescent="0.25">
      <c r="B2" s="86" t="s">
        <v>11</v>
      </c>
    </row>
    <row r="3" spans="2:11" ht="15.75" x14ac:dyDescent="0.25">
      <c r="B3" s="86" t="s">
        <v>12</v>
      </c>
    </row>
    <row r="4" spans="2:11" ht="15.75" x14ac:dyDescent="0.25">
      <c r="B4" s="86" t="s">
        <v>44</v>
      </c>
    </row>
    <row r="5" spans="2:11" ht="15.75" x14ac:dyDescent="0.25">
      <c r="B5" s="86" t="s">
        <v>30</v>
      </c>
    </row>
    <row r="6" spans="2:11" ht="15.75" x14ac:dyDescent="0.25">
      <c r="B6" s="86"/>
    </row>
    <row r="8" spans="2:11" ht="15.75" x14ac:dyDescent="0.25">
      <c r="B8" s="86" t="s">
        <v>33</v>
      </c>
    </row>
    <row r="9" spans="2:11" x14ac:dyDescent="0.25">
      <c r="B9" s="88" t="s">
        <v>17</v>
      </c>
      <c r="C9" s="89" t="s">
        <v>18</v>
      </c>
      <c r="D9" s="89"/>
      <c r="E9" s="89"/>
      <c r="F9" s="89" t="s">
        <v>20</v>
      </c>
      <c r="G9" s="89"/>
      <c r="H9" s="89"/>
      <c r="I9" s="89" t="s">
        <v>21</v>
      </c>
      <c r="J9" s="89"/>
      <c r="K9" s="89"/>
    </row>
    <row r="10" spans="2:11" x14ac:dyDescent="0.25">
      <c r="B10" s="88"/>
      <c r="C10" s="89"/>
      <c r="D10" s="89"/>
      <c r="E10" s="89"/>
      <c r="F10" s="89"/>
      <c r="G10" s="89"/>
      <c r="H10" s="89"/>
      <c r="I10" s="89"/>
      <c r="J10" s="89"/>
      <c r="K10" s="89"/>
    </row>
    <row r="11" spans="2:11" ht="16.5" thickBot="1" x14ac:dyDescent="0.3">
      <c r="B11" s="90" t="s">
        <v>13</v>
      </c>
      <c r="C11" s="91" t="s">
        <v>23</v>
      </c>
      <c r="D11" s="91" t="s">
        <v>24</v>
      </c>
      <c r="E11" s="91" t="s">
        <v>25</v>
      </c>
      <c r="F11" s="91" t="s">
        <v>23</v>
      </c>
      <c r="G11" s="91" t="s">
        <v>24</v>
      </c>
      <c r="H11" s="91" t="s">
        <v>25</v>
      </c>
      <c r="I11" s="91" t="s">
        <v>23</v>
      </c>
      <c r="J11" s="91" t="s">
        <v>24</v>
      </c>
      <c r="K11" s="91" t="s">
        <v>25</v>
      </c>
    </row>
    <row r="12" spans="2:11" ht="16.5" thickBot="1" x14ac:dyDescent="0.3">
      <c r="B12" s="92" t="s">
        <v>57</v>
      </c>
      <c r="C12" s="93">
        <v>0</v>
      </c>
      <c r="D12" s="93">
        <v>-1429560</v>
      </c>
      <c r="E12" s="93">
        <v>-1429560</v>
      </c>
      <c r="F12" s="94">
        <v>0</v>
      </c>
      <c r="G12" s="94">
        <v>75859</v>
      </c>
      <c r="H12" s="94">
        <v>75859</v>
      </c>
      <c r="I12" s="95">
        <f t="shared" ref="I12:I23" si="0">C12-F12</f>
        <v>0</v>
      </c>
      <c r="J12" s="95">
        <f t="shared" ref="J12:J23" si="1">D12-G12</f>
        <v>-1505419</v>
      </c>
      <c r="K12" s="95">
        <f t="shared" ref="K12:K23" si="2">E12-H12</f>
        <v>-1505419</v>
      </c>
    </row>
    <row r="13" spans="2:11" ht="16.5" thickBot="1" x14ac:dyDescent="0.3">
      <c r="B13" s="92" t="s">
        <v>58</v>
      </c>
      <c r="C13" s="93">
        <v>0</v>
      </c>
      <c r="D13" s="93">
        <v>1745232</v>
      </c>
      <c r="E13" s="93">
        <v>1745232</v>
      </c>
      <c r="F13" s="94">
        <v>0</v>
      </c>
      <c r="G13" s="94">
        <v>47754</v>
      </c>
      <c r="H13" s="94">
        <v>47754</v>
      </c>
      <c r="I13" s="95">
        <f t="shared" si="0"/>
        <v>0</v>
      </c>
      <c r="J13" s="95">
        <f t="shared" si="1"/>
        <v>1697478</v>
      </c>
      <c r="K13" s="95">
        <f t="shared" si="2"/>
        <v>1697478</v>
      </c>
    </row>
    <row r="14" spans="2:11" ht="16.5" thickBot="1" x14ac:dyDescent="0.3">
      <c r="B14" s="92" t="s">
        <v>59</v>
      </c>
      <c r="C14" s="93">
        <v>0</v>
      </c>
      <c r="D14" s="93">
        <v>190463.22</v>
      </c>
      <c r="E14" s="93">
        <v>190463.22</v>
      </c>
      <c r="F14" s="94">
        <v>0</v>
      </c>
      <c r="G14" s="94">
        <v>155138</v>
      </c>
      <c r="H14" s="94">
        <v>155138</v>
      </c>
      <c r="I14" s="95">
        <f t="shared" si="0"/>
        <v>0</v>
      </c>
      <c r="J14" s="95">
        <f t="shared" si="1"/>
        <v>35325.22</v>
      </c>
      <c r="K14" s="95">
        <f t="shared" si="2"/>
        <v>35325.22</v>
      </c>
    </row>
    <row r="15" spans="2:11" ht="16.5" thickBot="1" x14ac:dyDescent="0.3">
      <c r="B15" s="92" t="s">
        <v>60</v>
      </c>
      <c r="C15" s="93">
        <v>0</v>
      </c>
      <c r="D15" s="93">
        <v>11436.94</v>
      </c>
      <c r="E15" s="93">
        <v>11436.94</v>
      </c>
      <c r="F15" s="94">
        <v>0</v>
      </c>
      <c r="G15" s="94">
        <v>34369</v>
      </c>
      <c r="H15" s="94">
        <v>34369</v>
      </c>
      <c r="I15" s="95">
        <f t="shared" si="0"/>
        <v>0</v>
      </c>
      <c r="J15" s="95">
        <f t="shared" si="1"/>
        <v>-22932.059999999998</v>
      </c>
      <c r="K15" s="95">
        <f t="shared" si="2"/>
        <v>-22932.059999999998</v>
      </c>
    </row>
    <row r="16" spans="2:11" ht="16.5" thickBot="1" x14ac:dyDescent="0.3">
      <c r="B16" s="92" t="s">
        <v>61</v>
      </c>
      <c r="C16" s="93">
        <v>0</v>
      </c>
      <c r="D16" s="93">
        <v>77657.06</v>
      </c>
      <c r="E16" s="93">
        <v>77657.06</v>
      </c>
      <c r="F16" s="94">
        <v>0</v>
      </c>
      <c r="G16" s="94">
        <v>2071</v>
      </c>
      <c r="H16" s="94">
        <v>2071</v>
      </c>
      <c r="I16" s="95">
        <f t="shared" si="0"/>
        <v>0</v>
      </c>
      <c r="J16" s="95">
        <f t="shared" si="1"/>
        <v>75586.06</v>
      </c>
      <c r="K16" s="95">
        <f t="shared" si="2"/>
        <v>75586.06</v>
      </c>
    </row>
    <row r="17" spans="2:11" ht="16.5" thickBot="1" x14ac:dyDescent="0.3">
      <c r="B17" s="92" t="s">
        <v>62</v>
      </c>
      <c r="C17" s="93">
        <v>0</v>
      </c>
      <c r="D17" s="93">
        <v>84192.36</v>
      </c>
      <c r="E17" s="93">
        <v>84192.36</v>
      </c>
      <c r="F17" s="94">
        <v>0</v>
      </c>
      <c r="G17" s="94">
        <v>82094</v>
      </c>
      <c r="H17" s="94">
        <v>82094</v>
      </c>
      <c r="I17" s="95">
        <f t="shared" si="0"/>
        <v>0</v>
      </c>
      <c r="J17" s="95">
        <f t="shared" si="1"/>
        <v>2098.3600000000006</v>
      </c>
      <c r="K17" s="95">
        <f t="shared" si="2"/>
        <v>2098.3600000000006</v>
      </c>
    </row>
    <row r="18" spans="2:11" ht="16.5" thickBot="1" x14ac:dyDescent="0.3">
      <c r="B18" s="92" t="s">
        <v>63</v>
      </c>
      <c r="C18" s="93">
        <v>2341.8000000000002</v>
      </c>
      <c r="D18" s="93">
        <v>59711.97</v>
      </c>
      <c r="E18" s="93">
        <v>59711.97</v>
      </c>
      <c r="F18" s="94">
        <v>0</v>
      </c>
      <c r="G18" s="94">
        <v>83941</v>
      </c>
      <c r="H18" s="94">
        <v>83941</v>
      </c>
      <c r="I18" s="95">
        <f t="shared" si="0"/>
        <v>2341.8000000000002</v>
      </c>
      <c r="J18" s="95">
        <f t="shared" si="1"/>
        <v>-24229.03</v>
      </c>
      <c r="K18" s="95">
        <f t="shared" si="2"/>
        <v>-24229.03</v>
      </c>
    </row>
    <row r="19" spans="2:11" ht="16.5" thickBot="1" x14ac:dyDescent="0.3">
      <c r="B19" s="92" t="s">
        <v>64</v>
      </c>
      <c r="C19" s="93">
        <v>0</v>
      </c>
      <c r="D19" s="93">
        <v>7921.38</v>
      </c>
      <c r="E19" s="93">
        <v>7921.38</v>
      </c>
      <c r="F19" s="94">
        <v>0</v>
      </c>
      <c r="G19" s="94">
        <v>58072</v>
      </c>
      <c r="H19" s="94">
        <v>58072</v>
      </c>
      <c r="I19" s="95">
        <f t="shared" si="0"/>
        <v>0</v>
      </c>
      <c r="J19" s="95">
        <f t="shared" si="1"/>
        <v>-50150.62</v>
      </c>
      <c r="K19" s="95">
        <f t="shared" si="2"/>
        <v>-50150.62</v>
      </c>
    </row>
    <row r="20" spans="2:11" ht="16.5" thickBot="1" x14ac:dyDescent="0.3">
      <c r="B20" s="92" t="s">
        <v>65</v>
      </c>
      <c r="C20" s="93">
        <v>0</v>
      </c>
      <c r="D20" s="93">
        <v>101260.14</v>
      </c>
      <c r="E20" s="93">
        <v>101260.14</v>
      </c>
      <c r="F20" s="94">
        <v>0</v>
      </c>
      <c r="G20" s="94">
        <v>28649</v>
      </c>
      <c r="H20" s="94">
        <v>28649</v>
      </c>
      <c r="I20" s="95">
        <f t="shared" si="0"/>
        <v>0</v>
      </c>
      <c r="J20" s="95">
        <f t="shared" si="1"/>
        <v>72611.14</v>
      </c>
      <c r="K20" s="95">
        <f t="shared" si="2"/>
        <v>72611.14</v>
      </c>
    </row>
    <row r="21" spans="2:11" ht="16.5" thickBot="1" x14ac:dyDescent="0.3">
      <c r="B21" s="92" t="s">
        <v>66</v>
      </c>
      <c r="C21" s="93">
        <v>0</v>
      </c>
      <c r="D21" s="93">
        <v>7487</v>
      </c>
      <c r="E21" s="93">
        <v>7487</v>
      </c>
      <c r="F21" s="94">
        <v>0</v>
      </c>
      <c r="G21" s="94">
        <v>184240</v>
      </c>
      <c r="H21" s="94">
        <v>184240</v>
      </c>
      <c r="I21" s="95">
        <f t="shared" si="0"/>
        <v>0</v>
      </c>
      <c r="J21" s="95">
        <f t="shared" si="1"/>
        <v>-176753</v>
      </c>
      <c r="K21" s="95">
        <f t="shared" si="2"/>
        <v>-176753</v>
      </c>
    </row>
    <row r="22" spans="2:11" ht="16.5" thickBot="1" x14ac:dyDescent="0.3">
      <c r="B22" s="92" t="s">
        <v>67</v>
      </c>
      <c r="C22" s="93">
        <v>19229.28</v>
      </c>
      <c r="D22" s="93">
        <v>39510.050000000003</v>
      </c>
      <c r="E22" s="93">
        <v>39510.050000000003</v>
      </c>
      <c r="F22" s="94">
        <v>0</v>
      </c>
      <c r="G22" s="94">
        <v>23739</v>
      </c>
      <c r="H22" s="94">
        <v>23739</v>
      </c>
      <c r="I22" s="95">
        <f t="shared" si="0"/>
        <v>19229.28</v>
      </c>
      <c r="J22" s="95">
        <f t="shared" si="1"/>
        <v>15771.050000000003</v>
      </c>
      <c r="K22" s="95">
        <f t="shared" si="2"/>
        <v>15771.050000000003</v>
      </c>
    </row>
    <row r="23" spans="2:11" ht="16.5" thickBot="1" x14ac:dyDescent="0.3">
      <c r="B23" s="15" t="s">
        <v>68</v>
      </c>
      <c r="C23" s="93">
        <v>0</v>
      </c>
      <c r="D23" s="93">
        <v>3982.92</v>
      </c>
      <c r="E23" s="93">
        <v>3982.92</v>
      </c>
      <c r="F23" s="94">
        <v>19229</v>
      </c>
      <c r="G23" s="94">
        <v>75470</v>
      </c>
      <c r="H23" s="94">
        <v>75470</v>
      </c>
      <c r="I23" s="95">
        <f t="shared" si="0"/>
        <v>-19229</v>
      </c>
      <c r="J23" s="95">
        <f t="shared" si="1"/>
        <v>-71487.08</v>
      </c>
      <c r="K23" s="95">
        <f t="shared" si="2"/>
        <v>-71487.08</v>
      </c>
    </row>
    <row r="24" spans="2:11" ht="16.5" thickBot="1" x14ac:dyDescent="0.3">
      <c r="B24" s="96" t="s">
        <v>5</v>
      </c>
      <c r="C24" s="97">
        <f t="shared" ref="C24:K24" si="3">SUM(C12:C23)</f>
        <v>21571.079999999998</v>
      </c>
      <c r="D24" s="97">
        <f t="shared" si="3"/>
        <v>899295.04</v>
      </c>
      <c r="E24" s="97">
        <f t="shared" si="3"/>
        <v>899295.04</v>
      </c>
      <c r="F24" s="97">
        <f t="shared" si="3"/>
        <v>19229</v>
      </c>
      <c r="G24" s="97">
        <f t="shared" si="3"/>
        <v>851396</v>
      </c>
      <c r="H24" s="97">
        <f t="shared" si="3"/>
        <v>851396</v>
      </c>
      <c r="I24" s="97">
        <f t="shared" si="3"/>
        <v>2342.0799999999981</v>
      </c>
      <c r="J24" s="97">
        <f t="shared" si="3"/>
        <v>47899.03999999995</v>
      </c>
      <c r="K24" s="97">
        <f t="shared" si="3"/>
        <v>47899.03999999995</v>
      </c>
    </row>
  </sheetData>
  <mergeCells count="4">
    <mergeCell ref="B9:B10"/>
    <mergeCell ref="C9:E10"/>
    <mergeCell ref="F9:H10"/>
    <mergeCell ref="I9:K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E90C-EAAA-4EAD-B40C-82014D1597E4}">
  <dimension ref="B3:K19"/>
  <sheetViews>
    <sheetView topLeftCell="A4" workbookViewId="0">
      <selection activeCell="F19" sqref="F19:H19"/>
    </sheetView>
  </sheetViews>
  <sheetFormatPr defaultRowHeight="15" x14ac:dyDescent="0.25"/>
  <cols>
    <col min="2" max="2" width="22.42578125" bestFit="1" customWidth="1"/>
    <col min="3" max="3" width="9.140625" bestFit="1" customWidth="1"/>
    <col min="4" max="5" width="11" bestFit="1" customWidth="1"/>
    <col min="6" max="6" width="9.140625" bestFit="1" customWidth="1"/>
    <col min="7" max="7" width="15.85546875" customWidth="1"/>
    <col min="8" max="8" width="13.28515625" bestFit="1" customWidth="1"/>
    <col min="9" max="9" width="6.28515625" bestFit="1" customWidth="1"/>
    <col min="10" max="10" width="12.140625" bestFit="1" customWidth="1"/>
    <col min="11" max="11" width="12.28515625" bestFit="1" customWidth="1"/>
  </cols>
  <sheetData>
    <row r="3" spans="2:11" ht="15.75" x14ac:dyDescent="0.25">
      <c r="B3" s="3" t="s">
        <v>34</v>
      </c>
    </row>
    <row r="4" spans="2:11" x14ac:dyDescent="0.25">
      <c r="B4" s="66" t="s">
        <v>17</v>
      </c>
      <c r="C4" s="67" t="s">
        <v>19</v>
      </c>
      <c r="D4" s="67"/>
      <c r="E4" s="67"/>
      <c r="F4" s="67" t="s">
        <v>18</v>
      </c>
      <c r="G4" s="67"/>
      <c r="H4" s="67"/>
      <c r="I4" s="67" t="s">
        <v>22</v>
      </c>
      <c r="J4" s="67"/>
      <c r="K4" s="67"/>
    </row>
    <row r="5" spans="2:11" x14ac:dyDescent="0.25">
      <c r="B5" s="66"/>
      <c r="C5" s="67"/>
      <c r="D5" s="67"/>
      <c r="E5" s="67"/>
      <c r="F5" s="67"/>
      <c r="G5" s="67"/>
      <c r="H5" s="67"/>
      <c r="I5" s="67"/>
      <c r="J5" s="67"/>
      <c r="K5" s="67"/>
    </row>
    <row r="6" spans="2:11" ht="32.25" thickBot="1" x14ac:dyDescent="0.3">
      <c r="B6" s="9" t="s">
        <v>13</v>
      </c>
      <c r="C6" s="10" t="s">
        <v>23</v>
      </c>
      <c r="D6" s="10" t="s">
        <v>24</v>
      </c>
      <c r="E6" s="10" t="s">
        <v>25</v>
      </c>
      <c r="F6" s="10" t="s">
        <v>23</v>
      </c>
      <c r="G6" s="10" t="s">
        <v>24</v>
      </c>
      <c r="H6" s="10" t="s">
        <v>25</v>
      </c>
      <c r="I6" s="10" t="s">
        <v>23</v>
      </c>
      <c r="J6" s="10" t="s">
        <v>24</v>
      </c>
      <c r="K6" s="10" t="s">
        <v>25</v>
      </c>
    </row>
    <row r="7" spans="2:11" ht="16.5" thickBot="1" x14ac:dyDescent="0.3">
      <c r="B7" s="11" t="s">
        <v>57</v>
      </c>
      <c r="C7" s="13">
        <v>0</v>
      </c>
      <c r="D7" s="13">
        <v>106427.24</v>
      </c>
      <c r="E7" s="13">
        <v>106427.24</v>
      </c>
      <c r="F7" s="12">
        <v>0</v>
      </c>
      <c r="G7" s="12">
        <v>-1429560</v>
      </c>
      <c r="H7" s="12">
        <v>-1769820</v>
      </c>
      <c r="I7" s="14">
        <f t="shared" ref="I7:I18" si="0">C7-F7</f>
        <v>0</v>
      </c>
      <c r="J7" s="14">
        <f t="shared" ref="J7:J18" si="1">D7-G7</f>
        <v>1535987.24</v>
      </c>
      <c r="K7" s="14">
        <f t="shared" ref="K7:K18" si="2">E7-H7</f>
        <v>1876247.24</v>
      </c>
    </row>
    <row r="8" spans="2:11" ht="16.5" thickBot="1" x14ac:dyDescent="0.3">
      <c r="B8" s="11" t="s">
        <v>58</v>
      </c>
      <c r="C8" s="13">
        <v>0</v>
      </c>
      <c r="D8" s="13">
        <v>68575.31</v>
      </c>
      <c r="E8" s="13">
        <v>68575.31</v>
      </c>
      <c r="F8" s="12">
        <v>0</v>
      </c>
      <c r="G8" s="12">
        <v>1745232</v>
      </c>
      <c r="H8" s="12">
        <v>-1527830</v>
      </c>
      <c r="I8" s="14">
        <f t="shared" si="0"/>
        <v>0</v>
      </c>
      <c r="J8" s="14">
        <f t="shared" si="1"/>
        <v>-1676656.69</v>
      </c>
      <c r="K8" s="14">
        <f t="shared" si="2"/>
        <v>1596405.31</v>
      </c>
    </row>
    <row r="9" spans="2:11" ht="16.5" thickBot="1" x14ac:dyDescent="0.3">
      <c r="B9" s="11" t="s">
        <v>59</v>
      </c>
      <c r="C9" s="13">
        <v>0</v>
      </c>
      <c r="D9" s="13">
        <v>124541.18</v>
      </c>
      <c r="E9" s="13">
        <v>124541.18</v>
      </c>
      <c r="F9" s="12">
        <v>0</v>
      </c>
      <c r="G9" s="12">
        <v>190463.22</v>
      </c>
      <c r="H9" s="12">
        <v>190463.22</v>
      </c>
      <c r="I9" s="14">
        <f t="shared" si="0"/>
        <v>0</v>
      </c>
      <c r="J9" s="14">
        <f t="shared" si="1"/>
        <v>-65922.040000000008</v>
      </c>
      <c r="K9" s="14">
        <f t="shared" si="2"/>
        <v>-65922.040000000008</v>
      </c>
    </row>
    <row r="10" spans="2:11" ht="16.5" thickBot="1" x14ac:dyDescent="0.3">
      <c r="B10" s="11" t="s">
        <v>60</v>
      </c>
      <c r="C10" s="13">
        <v>0</v>
      </c>
      <c r="D10" s="13">
        <v>78197.09</v>
      </c>
      <c r="E10" s="13">
        <v>78197.09</v>
      </c>
      <c r="F10" s="12">
        <v>0</v>
      </c>
      <c r="G10" s="12">
        <v>11436.94</v>
      </c>
      <c r="H10" s="12">
        <v>11436.94</v>
      </c>
      <c r="I10" s="14">
        <f t="shared" si="0"/>
        <v>0</v>
      </c>
      <c r="J10" s="14">
        <f t="shared" si="1"/>
        <v>66760.149999999994</v>
      </c>
      <c r="K10" s="14">
        <f t="shared" si="2"/>
        <v>66760.149999999994</v>
      </c>
    </row>
    <row r="11" spans="2:11" ht="16.5" thickBot="1" x14ac:dyDescent="0.3">
      <c r="B11" s="11" t="s">
        <v>61</v>
      </c>
      <c r="C11" s="13">
        <v>0</v>
      </c>
      <c r="D11" s="13">
        <v>52725.860000000008</v>
      </c>
      <c r="E11" s="13">
        <v>52725.860000000008</v>
      </c>
      <c r="F11" s="12">
        <v>0</v>
      </c>
      <c r="G11" s="12">
        <v>77657.06</v>
      </c>
      <c r="H11" s="12">
        <v>77657.06</v>
      </c>
      <c r="I11" s="14">
        <f t="shared" si="0"/>
        <v>0</v>
      </c>
      <c r="J11" s="14">
        <f t="shared" si="1"/>
        <v>-24931.19999999999</v>
      </c>
      <c r="K11" s="14">
        <f t="shared" si="2"/>
        <v>-24931.19999999999</v>
      </c>
    </row>
    <row r="12" spans="2:11" ht="16.5" thickBot="1" x14ac:dyDescent="0.3">
      <c r="B12" s="11" t="s">
        <v>62</v>
      </c>
      <c r="C12" s="13">
        <v>0</v>
      </c>
      <c r="D12" s="13">
        <v>56100.490000000005</v>
      </c>
      <c r="E12" s="13">
        <v>56100.490000000005</v>
      </c>
      <c r="F12" s="12">
        <v>0</v>
      </c>
      <c r="G12" s="12">
        <v>84192.36</v>
      </c>
      <c r="H12" s="12">
        <v>84192.36</v>
      </c>
      <c r="I12" s="14">
        <f t="shared" si="0"/>
        <v>0</v>
      </c>
      <c r="J12" s="14">
        <f t="shared" si="1"/>
        <v>-28091.869999999995</v>
      </c>
      <c r="K12" s="14">
        <f t="shared" si="2"/>
        <v>-28091.869999999995</v>
      </c>
    </row>
    <row r="13" spans="2:11" ht="16.5" thickBot="1" x14ac:dyDescent="0.3">
      <c r="B13" s="11" t="s">
        <v>63</v>
      </c>
      <c r="C13" s="13">
        <v>2341.8000000000002</v>
      </c>
      <c r="D13" s="13">
        <v>48224.800000000003</v>
      </c>
      <c r="E13" s="13">
        <v>48224.800000000003</v>
      </c>
      <c r="F13" s="12">
        <v>2341.8000000000002</v>
      </c>
      <c r="G13" s="12">
        <v>59711.97</v>
      </c>
      <c r="H13" s="12">
        <v>59711.97</v>
      </c>
      <c r="I13" s="14">
        <f t="shared" si="0"/>
        <v>0</v>
      </c>
      <c r="J13" s="14">
        <f t="shared" si="1"/>
        <v>-11487.169999999998</v>
      </c>
      <c r="K13" s="14">
        <f t="shared" si="2"/>
        <v>-11487.169999999998</v>
      </c>
    </row>
    <row r="14" spans="2:11" ht="16.5" thickBot="1" x14ac:dyDescent="0.3">
      <c r="B14" s="11" t="s">
        <v>64</v>
      </c>
      <c r="C14" s="13">
        <v>0</v>
      </c>
      <c r="D14" s="13">
        <v>47260.149999999994</v>
      </c>
      <c r="E14" s="13">
        <v>47260.149999999994</v>
      </c>
      <c r="F14" s="12">
        <v>0</v>
      </c>
      <c r="G14" s="12">
        <v>7921.38</v>
      </c>
      <c r="H14" s="12">
        <v>7921.38</v>
      </c>
      <c r="I14" s="14">
        <f t="shared" si="0"/>
        <v>0</v>
      </c>
      <c r="J14" s="14">
        <f t="shared" si="1"/>
        <v>39338.769999999997</v>
      </c>
      <c r="K14" s="14">
        <f t="shared" si="2"/>
        <v>39338.769999999997</v>
      </c>
    </row>
    <row r="15" spans="2:11" ht="16.5" thickBot="1" x14ac:dyDescent="0.3">
      <c r="B15" s="11" t="s">
        <v>65</v>
      </c>
      <c r="C15" s="13">
        <v>0</v>
      </c>
      <c r="D15" s="13">
        <v>62624.260000000009</v>
      </c>
      <c r="E15" s="13">
        <v>62624.260000000009</v>
      </c>
      <c r="F15" s="12">
        <v>0</v>
      </c>
      <c r="G15" s="12">
        <v>101260.14</v>
      </c>
      <c r="H15" s="12">
        <v>101260.14</v>
      </c>
      <c r="I15" s="14">
        <f t="shared" si="0"/>
        <v>0</v>
      </c>
      <c r="J15" s="14">
        <f t="shared" si="1"/>
        <v>-38635.87999999999</v>
      </c>
      <c r="K15" s="14">
        <f t="shared" si="2"/>
        <v>-38635.87999999999</v>
      </c>
    </row>
    <row r="16" spans="2:11" ht="16.5" thickBot="1" x14ac:dyDescent="0.3">
      <c r="B16" s="11" t="s">
        <v>66</v>
      </c>
      <c r="C16" s="13">
        <v>0</v>
      </c>
      <c r="D16" s="13">
        <v>27193.730000000003</v>
      </c>
      <c r="E16" s="13">
        <v>27193.730000000003</v>
      </c>
      <c r="F16" s="12">
        <v>0</v>
      </c>
      <c r="G16" s="12">
        <v>7487</v>
      </c>
      <c r="H16" s="12">
        <v>7487</v>
      </c>
      <c r="I16" s="14">
        <f t="shared" si="0"/>
        <v>0</v>
      </c>
      <c r="J16" s="14">
        <f t="shared" si="1"/>
        <v>19706.730000000003</v>
      </c>
      <c r="K16" s="14">
        <f t="shared" si="2"/>
        <v>19706.730000000003</v>
      </c>
    </row>
    <row r="17" spans="2:11" ht="16.5" thickBot="1" x14ac:dyDescent="0.3">
      <c r="B17" s="11" t="s">
        <v>67</v>
      </c>
      <c r="C17" s="13">
        <v>19229.28</v>
      </c>
      <c r="D17" s="13">
        <v>16937.350000000002</v>
      </c>
      <c r="E17" s="13">
        <v>16937.350000000002</v>
      </c>
      <c r="F17" s="12">
        <v>19229.28</v>
      </c>
      <c r="G17" s="12">
        <v>39510.050000000003</v>
      </c>
      <c r="H17" s="12">
        <v>39510.050000000003</v>
      </c>
      <c r="I17" s="14">
        <f t="shared" si="0"/>
        <v>0</v>
      </c>
      <c r="J17" s="14">
        <f t="shared" si="1"/>
        <v>-22572.7</v>
      </c>
      <c r="K17" s="14">
        <f t="shared" si="2"/>
        <v>-22572.7</v>
      </c>
    </row>
    <row r="18" spans="2:11" ht="16.5" thickBot="1" x14ac:dyDescent="0.3">
      <c r="B18" s="15" t="s">
        <v>68</v>
      </c>
      <c r="C18" s="13">
        <v>0</v>
      </c>
      <c r="D18" s="13">
        <v>64858.47</v>
      </c>
      <c r="E18" s="13">
        <v>64858.47</v>
      </c>
      <c r="F18" s="12">
        <v>0</v>
      </c>
      <c r="G18" s="12">
        <v>3982.92</v>
      </c>
      <c r="H18" s="12">
        <v>3982.92</v>
      </c>
      <c r="I18" s="14">
        <f t="shared" si="0"/>
        <v>0</v>
      </c>
      <c r="J18" s="14">
        <f t="shared" si="1"/>
        <v>60875.55</v>
      </c>
      <c r="K18" s="14">
        <f t="shared" si="2"/>
        <v>60875.55</v>
      </c>
    </row>
    <row r="19" spans="2:11" ht="16.5" thickBot="1" x14ac:dyDescent="0.3">
      <c r="B19" s="8" t="s">
        <v>5</v>
      </c>
      <c r="C19" s="16">
        <f t="shared" ref="C19:K19" si="3">SUM(C7:C18)</f>
        <v>21571.079999999998</v>
      </c>
      <c r="D19" s="16">
        <f t="shared" si="3"/>
        <v>753665.92999999993</v>
      </c>
      <c r="E19" s="16">
        <f t="shared" si="3"/>
        <v>753665.92999999993</v>
      </c>
      <c r="F19" s="16">
        <f t="shared" si="3"/>
        <v>21571.079999999998</v>
      </c>
      <c r="G19" s="16">
        <f t="shared" si="3"/>
        <v>899295.04</v>
      </c>
      <c r="H19" s="16">
        <f t="shared" si="3"/>
        <v>-2714026.96</v>
      </c>
      <c r="I19" s="16">
        <f t="shared" si="3"/>
        <v>0</v>
      </c>
      <c r="J19" s="16">
        <f t="shared" si="3"/>
        <v>-145629.10999999993</v>
      </c>
      <c r="K19" s="16">
        <f t="shared" si="3"/>
        <v>3467692.8899999992</v>
      </c>
    </row>
  </sheetData>
  <mergeCells count="4">
    <mergeCell ref="C4:E5"/>
    <mergeCell ref="F4:H5"/>
    <mergeCell ref="I4:K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6D22-FBA6-4BC4-A6D8-6832D15BC343}">
  <dimension ref="B2:Y23"/>
  <sheetViews>
    <sheetView showGridLines="0" workbookViewId="0">
      <selection activeCell="F4" sqref="F4"/>
    </sheetView>
  </sheetViews>
  <sheetFormatPr defaultColWidth="8.85546875" defaultRowHeight="15.75" x14ac:dyDescent="0.25"/>
  <cols>
    <col min="1" max="1" width="8.85546875" style="1"/>
    <col min="2" max="2" width="21.42578125" style="1" customWidth="1"/>
    <col min="3" max="3" width="17" style="1" customWidth="1"/>
    <col min="4" max="7" width="19" style="1" bestFit="1" customWidth="1"/>
    <col min="8" max="8" width="20" style="1" bestFit="1" customWidth="1"/>
    <col min="9" max="9" width="48.42578125" style="20" bestFit="1" customWidth="1"/>
    <col min="10" max="16384" width="8.85546875" style="1"/>
  </cols>
  <sheetData>
    <row r="2" spans="2:25" x14ac:dyDescent="0.25">
      <c r="B2" s="3" t="s">
        <v>11</v>
      </c>
    </row>
    <row r="3" spans="2:25" x14ac:dyDescent="0.25">
      <c r="B3" s="3" t="s">
        <v>12</v>
      </c>
    </row>
    <row r="4" spans="2:25" x14ac:dyDescent="0.25">
      <c r="B4" s="3" t="s">
        <v>44</v>
      </c>
    </row>
    <row r="5" spans="2:25" x14ac:dyDescent="0.25">
      <c r="B5" s="3" t="s">
        <v>31</v>
      </c>
    </row>
    <row r="6" spans="2:25" x14ac:dyDescent="0.25">
      <c r="B6" s="3"/>
    </row>
    <row r="8" spans="2:25" x14ac:dyDescent="0.25">
      <c r="B8" s="7" t="s">
        <v>43</v>
      </c>
    </row>
    <row r="9" spans="2:25" x14ac:dyDescent="0.25">
      <c r="B9" s="66" t="s">
        <v>17</v>
      </c>
      <c r="C9" s="68" t="s">
        <v>39</v>
      </c>
      <c r="D9" s="68"/>
      <c r="E9" s="68"/>
      <c r="F9" s="68" t="s">
        <v>40</v>
      </c>
      <c r="G9" s="68"/>
      <c r="H9" s="68"/>
      <c r="I9" s="69" t="s">
        <v>35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2:25" x14ac:dyDescent="0.25">
      <c r="B10" s="66"/>
      <c r="C10" s="28" t="s">
        <v>36</v>
      </c>
      <c r="D10" s="28" t="s">
        <v>37</v>
      </c>
      <c r="E10" s="29" t="s">
        <v>28</v>
      </c>
      <c r="F10" s="28" t="s">
        <v>38</v>
      </c>
      <c r="G10" s="28" t="s">
        <v>37</v>
      </c>
      <c r="H10" s="29" t="s">
        <v>28</v>
      </c>
      <c r="I10" s="69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2:25" x14ac:dyDescent="0.25">
      <c r="B11" s="11">
        <v>44652</v>
      </c>
      <c r="C11" s="30">
        <v>0</v>
      </c>
      <c r="D11" s="30">
        <v>0</v>
      </c>
      <c r="E11" s="30">
        <f>C11-D11</f>
        <v>0</v>
      </c>
      <c r="F11" s="31">
        <v>875000</v>
      </c>
      <c r="G11" s="31">
        <f>D11</f>
        <v>0</v>
      </c>
      <c r="H11" s="30">
        <f>F11-G11</f>
        <v>875000</v>
      </c>
      <c r="I11" s="32" t="s">
        <v>41</v>
      </c>
    </row>
    <row r="12" spans="2:25" x14ac:dyDescent="0.25">
      <c r="B12" s="11">
        <v>44682</v>
      </c>
      <c r="C12" s="30">
        <v>0</v>
      </c>
      <c r="D12" s="30">
        <v>0</v>
      </c>
      <c r="E12" s="30">
        <f t="shared" ref="E12:E22" si="0">C12-D12</f>
        <v>0</v>
      </c>
      <c r="F12" s="31">
        <v>2626250</v>
      </c>
      <c r="G12" s="31">
        <f t="shared" ref="G12:G22" si="1">D12</f>
        <v>0</v>
      </c>
      <c r="H12" s="30">
        <f t="shared" ref="H12:H22" si="2">F12-G12</f>
        <v>2626250</v>
      </c>
      <c r="I12" s="33" t="s">
        <v>41</v>
      </c>
    </row>
    <row r="13" spans="2:25" x14ac:dyDescent="0.25">
      <c r="B13" s="11">
        <v>44713</v>
      </c>
      <c r="C13" s="30">
        <v>0</v>
      </c>
      <c r="D13" s="30">
        <v>0</v>
      </c>
      <c r="E13" s="30">
        <f t="shared" si="0"/>
        <v>0</v>
      </c>
      <c r="F13" s="31">
        <v>1768000</v>
      </c>
      <c r="G13" s="31">
        <f t="shared" si="1"/>
        <v>0</v>
      </c>
      <c r="H13" s="30">
        <f t="shared" si="2"/>
        <v>1768000</v>
      </c>
      <c r="I13" s="33" t="s">
        <v>41</v>
      </c>
    </row>
    <row r="14" spans="2:25" ht="16.5" thickBot="1" x14ac:dyDescent="0.3">
      <c r="B14" s="11">
        <v>44743</v>
      </c>
      <c r="C14" s="30">
        <v>1000000</v>
      </c>
      <c r="D14" s="30">
        <v>1000000</v>
      </c>
      <c r="E14" s="30">
        <f t="shared" si="0"/>
        <v>0</v>
      </c>
      <c r="F14" s="31">
        <v>1000000</v>
      </c>
      <c r="G14" s="31">
        <f t="shared" si="1"/>
        <v>1000000</v>
      </c>
      <c r="H14" s="30">
        <f t="shared" si="2"/>
        <v>0</v>
      </c>
      <c r="I14" s="33"/>
    </row>
    <row r="15" spans="2:25" ht="16.5" thickBot="1" x14ac:dyDescent="0.3">
      <c r="B15" s="11">
        <v>44774</v>
      </c>
      <c r="C15" s="30">
        <v>0</v>
      </c>
      <c r="D15" s="30">
        <v>400000</v>
      </c>
      <c r="E15" s="30">
        <f t="shared" si="0"/>
        <v>-400000</v>
      </c>
      <c r="F15" s="31">
        <v>400000</v>
      </c>
      <c r="G15" s="31">
        <f t="shared" si="1"/>
        <v>400000</v>
      </c>
      <c r="H15" s="30">
        <f t="shared" si="2"/>
        <v>0</v>
      </c>
      <c r="I15" s="19" t="s">
        <v>42</v>
      </c>
    </row>
    <row r="16" spans="2:25" ht="16.5" thickBot="1" x14ac:dyDescent="0.3">
      <c r="B16" s="11">
        <v>44805</v>
      </c>
      <c r="C16" s="30">
        <v>0</v>
      </c>
      <c r="D16" s="30">
        <v>875000</v>
      </c>
      <c r="E16" s="30">
        <f t="shared" si="0"/>
        <v>-875000</v>
      </c>
      <c r="F16" s="31">
        <v>875000</v>
      </c>
      <c r="G16" s="31">
        <f t="shared" si="1"/>
        <v>875000</v>
      </c>
      <c r="H16" s="30">
        <f t="shared" si="2"/>
        <v>0</v>
      </c>
      <c r="I16" s="19" t="s">
        <v>42</v>
      </c>
    </row>
    <row r="17" spans="2:9" x14ac:dyDescent="0.25">
      <c r="B17" s="11">
        <v>44835</v>
      </c>
      <c r="C17" s="30">
        <v>0</v>
      </c>
      <c r="D17" s="30">
        <v>0</v>
      </c>
      <c r="E17" s="30">
        <f t="shared" si="0"/>
        <v>0</v>
      </c>
      <c r="F17" s="31">
        <v>1600000</v>
      </c>
      <c r="G17" s="31">
        <f t="shared" si="1"/>
        <v>0</v>
      </c>
      <c r="H17" s="30">
        <f t="shared" si="2"/>
        <v>1600000</v>
      </c>
      <c r="I17" s="33" t="s">
        <v>41</v>
      </c>
    </row>
    <row r="18" spans="2:9" x14ac:dyDescent="0.25">
      <c r="B18" s="11">
        <v>44866</v>
      </c>
      <c r="C18" s="30">
        <v>0</v>
      </c>
      <c r="D18" s="30">
        <v>0</v>
      </c>
      <c r="E18" s="30">
        <f t="shared" si="0"/>
        <v>0</v>
      </c>
      <c r="F18" s="31">
        <v>0</v>
      </c>
      <c r="G18" s="31">
        <f t="shared" si="1"/>
        <v>0</v>
      </c>
      <c r="H18" s="30">
        <f t="shared" si="2"/>
        <v>0</v>
      </c>
      <c r="I18" s="34"/>
    </row>
    <row r="19" spans="2:9" x14ac:dyDescent="0.25">
      <c r="B19" s="11">
        <v>44896</v>
      </c>
      <c r="C19" s="30">
        <v>0</v>
      </c>
      <c r="D19" s="30">
        <v>0</v>
      </c>
      <c r="E19" s="30">
        <f t="shared" si="0"/>
        <v>0</v>
      </c>
      <c r="F19" s="31">
        <v>200000</v>
      </c>
      <c r="G19" s="31">
        <f t="shared" si="1"/>
        <v>0</v>
      </c>
      <c r="H19" s="30">
        <f t="shared" si="2"/>
        <v>200000</v>
      </c>
      <c r="I19" s="33" t="s">
        <v>41</v>
      </c>
    </row>
    <row r="20" spans="2:9" x14ac:dyDescent="0.25">
      <c r="B20" s="11">
        <v>44927</v>
      </c>
      <c r="C20" s="30">
        <v>0</v>
      </c>
      <c r="D20" s="30">
        <v>0</v>
      </c>
      <c r="E20" s="30">
        <f t="shared" si="0"/>
        <v>0</v>
      </c>
      <c r="F20" s="31">
        <v>0</v>
      </c>
      <c r="G20" s="31">
        <f t="shared" si="1"/>
        <v>0</v>
      </c>
      <c r="H20" s="30">
        <f t="shared" si="2"/>
        <v>0</v>
      </c>
      <c r="I20" s="34"/>
    </row>
    <row r="21" spans="2:9" x14ac:dyDescent="0.25">
      <c r="B21" s="11">
        <v>44958</v>
      </c>
      <c r="C21" s="30">
        <v>0</v>
      </c>
      <c r="D21" s="30">
        <v>0</v>
      </c>
      <c r="E21" s="30">
        <f t="shared" si="0"/>
        <v>0</v>
      </c>
      <c r="F21" s="31">
        <v>0</v>
      </c>
      <c r="G21" s="31">
        <f t="shared" si="1"/>
        <v>0</v>
      </c>
      <c r="H21" s="30">
        <f t="shared" si="2"/>
        <v>0</v>
      </c>
      <c r="I21" s="34"/>
    </row>
    <row r="22" spans="2:9" x14ac:dyDescent="0.25">
      <c r="B22" s="11">
        <v>44986</v>
      </c>
      <c r="C22" s="30">
        <v>0</v>
      </c>
      <c r="D22" s="30">
        <v>0</v>
      </c>
      <c r="E22" s="30">
        <f t="shared" si="0"/>
        <v>0</v>
      </c>
      <c r="F22" s="31">
        <v>3650000</v>
      </c>
      <c r="G22" s="31">
        <f t="shared" si="1"/>
        <v>0</v>
      </c>
      <c r="H22" s="30">
        <f t="shared" si="2"/>
        <v>3650000</v>
      </c>
      <c r="I22" s="33" t="s">
        <v>41</v>
      </c>
    </row>
    <row r="23" spans="2:9" x14ac:dyDescent="0.25">
      <c r="B23" s="8" t="s">
        <v>5</v>
      </c>
      <c r="C23" s="35">
        <f>SUM(C11:C22)</f>
        <v>1000000</v>
      </c>
      <c r="D23" s="35">
        <f t="shared" ref="D23:E23" si="3">SUM(D11:D22)</f>
        <v>2275000</v>
      </c>
      <c r="E23" s="35">
        <f t="shared" si="3"/>
        <v>-1275000</v>
      </c>
      <c r="F23" s="35">
        <f>SUM(F11:F22)</f>
        <v>12994250</v>
      </c>
      <c r="G23" s="35">
        <f t="shared" ref="G23:H23" si="4">SUM(G11:G22)</f>
        <v>2275000</v>
      </c>
      <c r="H23" s="35">
        <f t="shared" si="4"/>
        <v>10719250</v>
      </c>
      <c r="I23" s="35"/>
    </row>
  </sheetData>
  <mergeCells count="4">
    <mergeCell ref="B9:B10"/>
    <mergeCell ref="C9:E9"/>
    <mergeCell ref="F9:H9"/>
    <mergeCell ref="I9:I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9306-9A7D-4A4B-853D-407D82EF298E}">
  <dimension ref="A1:H26"/>
  <sheetViews>
    <sheetView tabSelected="1" topLeftCell="A7" workbookViewId="0">
      <selection activeCell="J10" sqref="J10"/>
    </sheetView>
  </sheetViews>
  <sheetFormatPr defaultColWidth="8.85546875" defaultRowHeight="15.75" x14ac:dyDescent="0.25"/>
  <cols>
    <col min="1" max="1" width="39.7109375" style="42" bestFit="1" customWidth="1"/>
    <col min="2" max="2" width="12.42578125" style="42" bestFit="1" customWidth="1"/>
    <col min="3" max="3" width="14" style="42" customWidth="1"/>
    <col min="4" max="4" width="14.5703125" style="42" customWidth="1"/>
    <col min="5" max="5" width="19.5703125" style="42" customWidth="1"/>
    <col min="6" max="6" width="16.28515625" style="42" customWidth="1"/>
    <col min="7" max="7" width="15.7109375" style="42" customWidth="1"/>
    <col min="8" max="8" width="26.42578125" style="42" bestFit="1" customWidth="1"/>
    <col min="9" max="16384" width="8.85546875" style="42"/>
  </cols>
  <sheetData>
    <row r="1" spans="1:8" x14ac:dyDescent="0.25">
      <c r="A1" s="77" t="s">
        <v>70</v>
      </c>
      <c r="B1" s="77"/>
      <c r="C1" s="77"/>
      <c r="D1" s="41"/>
      <c r="E1" s="41"/>
    </row>
    <row r="2" spans="1:8" x14ac:dyDescent="0.25">
      <c r="A2" s="78" t="s">
        <v>71</v>
      </c>
      <c r="B2" s="78"/>
      <c r="C2" s="78"/>
      <c r="D2" s="41"/>
      <c r="E2" s="41"/>
    </row>
    <row r="3" spans="1:8" x14ac:dyDescent="0.25">
      <c r="A3" s="79" t="s">
        <v>72</v>
      </c>
      <c r="B3" s="79"/>
      <c r="C3" s="79"/>
      <c r="D3" s="41"/>
      <c r="E3" s="41"/>
    </row>
    <row r="4" spans="1:8" x14ac:dyDescent="0.25">
      <c r="A4" s="80" t="s">
        <v>73</v>
      </c>
      <c r="B4" s="80"/>
      <c r="C4" s="80"/>
      <c r="D4" s="41"/>
      <c r="E4" s="41"/>
    </row>
    <row r="5" spans="1:8" x14ac:dyDescent="0.25">
      <c r="A5" s="78" t="s">
        <v>74</v>
      </c>
      <c r="B5" s="78"/>
      <c r="C5" s="78"/>
      <c r="D5" s="41"/>
      <c r="E5" s="41"/>
    </row>
    <row r="6" spans="1:8" x14ac:dyDescent="0.25">
      <c r="A6" s="78" t="s">
        <v>75</v>
      </c>
      <c r="B6" s="78"/>
      <c r="C6" s="78"/>
      <c r="D6" s="41"/>
      <c r="E6" s="41"/>
    </row>
    <row r="7" spans="1:8" x14ac:dyDescent="0.25">
      <c r="A7" s="43" t="s">
        <v>76</v>
      </c>
      <c r="B7" s="70" t="s">
        <v>73</v>
      </c>
      <c r="C7" s="70"/>
      <c r="D7" s="70"/>
      <c r="E7" s="70"/>
    </row>
    <row r="8" spans="1:8" x14ac:dyDescent="0.25">
      <c r="A8" s="44" t="s">
        <v>76</v>
      </c>
      <c r="B8" s="71" t="s">
        <v>70</v>
      </c>
      <c r="C8" s="72"/>
      <c r="D8" s="72"/>
      <c r="E8" s="72"/>
    </row>
    <row r="9" spans="1:8" x14ac:dyDescent="0.25">
      <c r="A9" s="45" t="s">
        <v>1</v>
      </c>
      <c r="B9" s="73" t="s">
        <v>75</v>
      </c>
      <c r="C9" s="74"/>
      <c r="D9" s="74"/>
      <c r="E9" s="74"/>
    </row>
    <row r="10" spans="1:8" x14ac:dyDescent="0.25">
      <c r="A10" s="45" t="s">
        <v>76</v>
      </c>
      <c r="B10" s="46" t="s">
        <v>77</v>
      </c>
      <c r="C10" s="75" t="s">
        <v>78</v>
      </c>
      <c r="D10" s="76"/>
      <c r="E10" s="46" t="s">
        <v>79</v>
      </c>
    </row>
    <row r="11" spans="1:8" x14ac:dyDescent="0.25">
      <c r="A11" s="47" t="s">
        <v>76</v>
      </c>
      <c r="B11" s="48" t="s">
        <v>80</v>
      </c>
      <c r="C11" s="49" t="s">
        <v>81</v>
      </c>
      <c r="D11" s="49" t="s">
        <v>82</v>
      </c>
      <c r="E11" s="48" t="s">
        <v>80</v>
      </c>
      <c r="F11" s="62" t="s">
        <v>97</v>
      </c>
      <c r="H11" s="65" t="s">
        <v>98</v>
      </c>
    </row>
    <row r="12" spans="1:8" x14ac:dyDescent="0.25">
      <c r="A12" s="50" t="s">
        <v>83</v>
      </c>
      <c r="B12" s="51"/>
      <c r="C12" s="52"/>
      <c r="D12" s="53">
        <v>1683</v>
      </c>
      <c r="E12" s="54">
        <v>1683</v>
      </c>
      <c r="F12" s="59">
        <f t="shared" ref="F12:F23" si="0">E12/109%</f>
        <v>1544.0366972477063</v>
      </c>
      <c r="G12" s="58">
        <f t="shared" ref="G12:G23" si="1">F12*50%*18%</f>
        <v>138.96330275229357</v>
      </c>
      <c r="H12" s="59">
        <f>G12*18%/2</f>
        <v>12.506697247706422</v>
      </c>
    </row>
    <row r="13" spans="1:8" x14ac:dyDescent="0.25">
      <c r="A13" s="50" t="s">
        <v>84</v>
      </c>
      <c r="B13" s="54">
        <v>39795</v>
      </c>
      <c r="C13" s="52"/>
      <c r="D13" s="52"/>
      <c r="E13" s="54">
        <v>39795</v>
      </c>
      <c r="F13" s="59">
        <f t="shared" si="0"/>
        <v>36509.174311926603</v>
      </c>
      <c r="G13" s="58">
        <f t="shared" si="1"/>
        <v>3285.8256880733943</v>
      </c>
      <c r="H13" s="59">
        <f t="shared" ref="H13:H24" si="2">G13*18%/2</f>
        <v>295.72431192660548</v>
      </c>
    </row>
    <row r="14" spans="1:8" x14ac:dyDescent="0.25">
      <c r="A14" s="50" t="s">
        <v>85</v>
      </c>
      <c r="B14" s="54">
        <v>436390</v>
      </c>
      <c r="C14" s="53">
        <v>436000</v>
      </c>
      <c r="D14" s="52"/>
      <c r="E14" s="54">
        <v>390</v>
      </c>
      <c r="F14" s="59">
        <f t="shared" si="0"/>
        <v>357.79816513761466</v>
      </c>
      <c r="G14" s="58">
        <f t="shared" si="1"/>
        <v>32.201834862385319</v>
      </c>
      <c r="H14" s="59">
        <f t="shared" si="2"/>
        <v>2.8981651376146784</v>
      </c>
    </row>
    <row r="15" spans="1:8" x14ac:dyDescent="0.25">
      <c r="A15" s="50" t="s">
        <v>86</v>
      </c>
      <c r="B15" s="54">
        <v>278796</v>
      </c>
      <c r="C15" s="53">
        <v>467688</v>
      </c>
      <c r="D15" s="53">
        <v>189246</v>
      </c>
      <c r="E15" s="54">
        <v>354</v>
      </c>
      <c r="F15" s="59">
        <f t="shared" si="0"/>
        <v>324.77064220183485</v>
      </c>
      <c r="G15" s="58">
        <f t="shared" si="1"/>
        <v>29.229357798165136</v>
      </c>
      <c r="H15" s="59">
        <f t="shared" si="2"/>
        <v>2.6306422018348621</v>
      </c>
    </row>
    <row r="16" spans="1:8" x14ac:dyDescent="0.25">
      <c r="A16" s="50" t="s">
        <v>87</v>
      </c>
      <c r="B16" s="54">
        <v>73824</v>
      </c>
      <c r="C16" s="52"/>
      <c r="D16" s="52"/>
      <c r="E16" s="54">
        <v>73824</v>
      </c>
      <c r="F16" s="59">
        <f t="shared" si="0"/>
        <v>67728.440366972471</v>
      </c>
      <c r="G16" s="58">
        <f t="shared" si="1"/>
        <v>6095.5596330275221</v>
      </c>
      <c r="H16" s="59">
        <f t="shared" si="2"/>
        <v>548.60036697247699</v>
      </c>
    </row>
    <row r="17" spans="1:8" x14ac:dyDescent="0.25">
      <c r="A17" s="50" t="s">
        <v>88</v>
      </c>
      <c r="B17" s="54">
        <v>2192780</v>
      </c>
      <c r="C17" s="53">
        <v>1986617</v>
      </c>
      <c r="D17" s="53">
        <v>500000</v>
      </c>
      <c r="E17" s="54">
        <v>706163</v>
      </c>
      <c r="F17" s="60">
        <f t="shared" si="0"/>
        <v>647855.96330275224</v>
      </c>
      <c r="G17" s="61">
        <f t="shared" si="1"/>
        <v>58307.036697247699</v>
      </c>
      <c r="H17" s="59">
        <f t="shared" si="2"/>
        <v>5247.6333027522924</v>
      </c>
    </row>
    <row r="18" spans="1:8" x14ac:dyDescent="0.25">
      <c r="A18" s="50" t="s">
        <v>89</v>
      </c>
      <c r="B18" s="54">
        <v>461500</v>
      </c>
      <c r="C18" s="53">
        <v>2961499.6</v>
      </c>
      <c r="D18" s="53">
        <v>2500000</v>
      </c>
      <c r="E18" s="54">
        <v>0.4</v>
      </c>
      <c r="F18" s="59">
        <f t="shared" si="0"/>
        <v>0.3669724770642202</v>
      </c>
      <c r="G18" s="58">
        <f t="shared" si="1"/>
        <v>3.3027522935779818E-2</v>
      </c>
      <c r="H18" s="59">
        <f t="shared" si="2"/>
        <v>2.9724770642201837E-3</v>
      </c>
    </row>
    <row r="19" spans="1:8" x14ac:dyDescent="0.25">
      <c r="A19" s="50" t="s">
        <v>90</v>
      </c>
      <c r="B19" s="54">
        <v>1322784</v>
      </c>
      <c r="C19" s="53">
        <v>1803250</v>
      </c>
      <c r="D19" s="53">
        <v>480820</v>
      </c>
      <c r="E19" s="54">
        <v>354</v>
      </c>
      <c r="F19" s="59">
        <f t="shared" si="0"/>
        <v>324.77064220183485</v>
      </c>
      <c r="G19" s="58">
        <f t="shared" si="1"/>
        <v>29.229357798165136</v>
      </c>
      <c r="H19" s="59">
        <f t="shared" si="2"/>
        <v>2.6306422018348621</v>
      </c>
    </row>
    <row r="20" spans="1:8" x14ac:dyDescent="0.25">
      <c r="A20" s="50" t="s">
        <v>91</v>
      </c>
      <c r="B20" s="54">
        <v>771000</v>
      </c>
      <c r="C20" s="53">
        <v>1478008</v>
      </c>
      <c r="D20" s="53">
        <v>726124</v>
      </c>
      <c r="E20" s="54">
        <v>19116</v>
      </c>
      <c r="F20" s="59">
        <f t="shared" si="0"/>
        <v>17537.614678899081</v>
      </c>
      <c r="G20" s="58">
        <f t="shared" si="1"/>
        <v>1578.3853211009173</v>
      </c>
      <c r="H20" s="59">
        <f t="shared" si="2"/>
        <v>142.05467889908255</v>
      </c>
    </row>
    <row r="21" spans="1:8" x14ac:dyDescent="0.25">
      <c r="A21" s="50" t="s">
        <v>92</v>
      </c>
      <c r="B21" s="54">
        <v>806500</v>
      </c>
      <c r="C21" s="53">
        <v>1907500</v>
      </c>
      <c r="D21" s="53">
        <v>1181567</v>
      </c>
      <c r="E21" s="54">
        <v>80567</v>
      </c>
      <c r="F21" s="59">
        <f t="shared" si="0"/>
        <v>73914.678899082559</v>
      </c>
      <c r="G21" s="58">
        <f t="shared" si="1"/>
        <v>6652.3211009174302</v>
      </c>
      <c r="H21" s="59">
        <f t="shared" si="2"/>
        <v>598.70889908256868</v>
      </c>
    </row>
    <row r="22" spans="1:8" x14ac:dyDescent="0.25">
      <c r="A22" s="50" t="s">
        <v>93</v>
      </c>
      <c r="B22" s="54">
        <v>827118</v>
      </c>
      <c r="C22" s="53">
        <v>611000</v>
      </c>
      <c r="D22" s="52"/>
      <c r="E22" s="54">
        <v>216118</v>
      </c>
      <c r="F22" s="60">
        <f t="shared" si="0"/>
        <v>198273.39449541282</v>
      </c>
      <c r="G22" s="61">
        <f t="shared" si="1"/>
        <v>17844.605504587154</v>
      </c>
      <c r="H22" s="59">
        <f t="shared" si="2"/>
        <v>1606.0144954128439</v>
      </c>
    </row>
    <row r="23" spans="1:8" x14ac:dyDescent="0.25">
      <c r="A23" s="50" t="s">
        <v>94</v>
      </c>
      <c r="B23" s="51"/>
      <c r="C23" s="53">
        <v>4469000</v>
      </c>
      <c r="D23" s="53">
        <v>4590000</v>
      </c>
      <c r="E23" s="54">
        <v>121000</v>
      </c>
      <c r="F23" s="59">
        <f t="shared" si="0"/>
        <v>111009.1743119266</v>
      </c>
      <c r="G23" s="58">
        <f t="shared" si="1"/>
        <v>9990.8256880733934</v>
      </c>
      <c r="H23" s="59">
        <f t="shared" si="2"/>
        <v>899.17431192660536</v>
      </c>
    </row>
    <row r="24" spans="1:8" x14ac:dyDescent="0.25">
      <c r="A24" s="50" t="s">
        <v>95</v>
      </c>
      <c r="B24" s="51"/>
      <c r="C24" s="53">
        <v>3488000</v>
      </c>
      <c r="D24" s="53">
        <v>3590000</v>
      </c>
      <c r="E24" s="54">
        <v>102000</v>
      </c>
      <c r="F24" s="59">
        <f>E24/109%</f>
        <v>93577.981651376147</v>
      </c>
      <c r="G24" s="58">
        <f>F24*50%*18%</f>
        <v>8422.0183486238529</v>
      </c>
      <c r="H24" s="59">
        <f t="shared" si="2"/>
        <v>757.98165137614671</v>
      </c>
    </row>
    <row r="25" spans="1:8" x14ac:dyDescent="0.25">
      <c r="A25" s="55" t="s">
        <v>96</v>
      </c>
      <c r="B25" s="56">
        <f>SUM(B12:B24)</f>
        <v>7210487</v>
      </c>
      <c r="C25" s="56">
        <f t="shared" ref="C25:E25" si="3">SUM(C12:C24)</f>
        <v>19608562.600000001</v>
      </c>
      <c r="D25" s="56">
        <f t="shared" si="3"/>
        <v>13759440</v>
      </c>
      <c r="E25" s="57">
        <f t="shared" si="3"/>
        <v>1361364.4</v>
      </c>
      <c r="F25" s="63">
        <f>E25*50%*18%</f>
        <v>122522.79599999999</v>
      </c>
    </row>
    <row r="26" spans="1:8" x14ac:dyDescent="0.25">
      <c r="E26" s="64">
        <f>E25/109%</f>
        <v>1248958.1651376146</v>
      </c>
      <c r="F26" s="63">
        <f>E26*50%*18%</f>
        <v>112406.2348623853</v>
      </c>
    </row>
  </sheetData>
  <mergeCells count="10">
    <mergeCell ref="B7:E7"/>
    <mergeCell ref="B8:E8"/>
    <mergeCell ref="B9:E9"/>
    <mergeCell ref="C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D539-1073-45E1-995A-7DAB4A438715}">
  <dimension ref="B2:G13"/>
  <sheetViews>
    <sheetView showGridLines="0" workbookViewId="0">
      <selection activeCell="B5" sqref="B5"/>
    </sheetView>
  </sheetViews>
  <sheetFormatPr defaultRowHeight="15" x14ac:dyDescent="0.25"/>
  <cols>
    <col min="4" max="4" width="30.7109375" bestFit="1" customWidth="1"/>
    <col min="5" max="5" width="22.28515625" bestFit="1" customWidth="1"/>
    <col min="6" max="6" width="15.5703125" customWidth="1"/>
    <col min="7" max="7" width="16.28515625" customWidth="1"/>
  </cols>
  <sheetData>
    <row r="2" spans="2:7" ht="15.75" x14ac:dyDescent="0.25">
      <c r="B2" s="3" t="s">
        <v>11</v>
      </c>
    </row>
    <row r="3" spans="2:7" ht="15.75" x14ac:dyDescent="0.25">
      <c r="B3" s="3" t="s">
        <v>12</v>
      </c>
    </row>
    <row r="4" spans="2:7" ht="15.75" x14ac:dyDescent="0.25">
      <c r="B4" s="3" t="s">
        <v>44</v>
      </c>
    </row>
    <row r="5" spans="2:7" ht="15.75" x14ac:dyDescent="0.25">
      <c r="B5" s="3" t="s">
        <v>69</v>
      </c>
    </row>
    <row r="7" spans="2:7" ht="15.75" thickBot="1" x14ac:dyDescent="0.3"/>
    <row r="8" spans="2:7" ht="15.75" x14ac:dyDescent="0.25">
      <c r="B8" s="82" t="s">
        <v>1</v>
      </c>
      <c r="C8" s="83"/>
      <c r="D8" s="27" t="s">
        <v>26</v>
      </c>
      <c r="E8" s="27" t="s">
        <v>27</v>
      </c>
      <c r="F8" s="27" t="s">
        <v>28</v>
      </c>
      <c r="G8" s="17" t="s">
        <v>35</v>
      </c>
    </row>
    <row r="9" spans="2:7" ht="15.75" x14ac:dyDescent="0.25">
      <c r="B9" s="84" t="s">
        <v>29</v>
      </c>
      <c r="C9" s="84"/>
      <c r="D9" s="21"/>
      <c r="E9" s="21"/>
      <c r="F9" s="21"/>
      <c r="G9" s="22"/>
    </row>
    <row r="10" spans="2:7" ht="15.75" x14ac:dyDescent="0.25">
      <c r="B10" s="84" t="s">
        <v>23</v>
      </c>
      <c r="C10" s="84"/>
      <c r="D10" s="23">
        <v>0</v>
      </c>
      <c r="E10" s="23">
        <v>0</v>
      </c>
      <c r="F10" s="24">
        <f>D10-E10</f>
        <v>0</v>
      </c>
      <c r="G10" s="81" t="s">
        <v>45</v>
      </c>
    </row>
    <row r="11" spans="2:7" ht="15.75" x14ac:dyDescent="0.25">
      <c r="B11" s="84" t="s">
        <v>24</v>
      </c>
      <c r="C11" s="84"/>
      <c r="D11" s="25">
        <v>739241</v>
      </c>
      <c r="E11" s="25">
        <v>0</v>
      </c>
      <c r="F11" s="24">
        <f t="shared" ref="F11:F12" si="0">D11-E11</f>
        <v>739241</v>
      </c>
      <c r="G11" s="81"/>
    </row>
    <row r="12" spans="2:7" ht="15.75" x14ac:dyDescent="0.25">
      <c r="B12" s="84" t="s">
        <v>25</v>
      </c>
      <c r="C12" s="84"/>
      <c r="D12" s="25">
        <v>1057930</v>
      </c>
      <c r="E12" s="25">
        <v>0</v>
      </c>
      <c r="F12" s="24">
        <f t="shared" si="0"/>
        <v>1057930</v>
      </c>
      <c r="G12" s="81"/>
    </row>
    <row r="13" spans="2:7" ht="15.75" x14ac:dyDescent="0.25">
      <c r="B13" s="85" t="s">
        <v>5</v>
      </c>
      <c r="C13" s="85"/>
      <c r="D13" s="26">
        <f>SUM(D10:D12)</f>
        <v>1797171</v>
      </c>
      <c r="E13" s="26">
        <f t="shared" ref="E13:F13" si="1">SUM(E10:E12)</f>
        <v>0</v>
      </c>
      <c r="F13" s="26">
        <f t="shared" si="1"/>
        <v>1797171</v>
      </c>
      <c r="G13" s="81"/>
    </row>
  </sheetData>
  <mergeCells count="7">
    <mergeCell ref="G10:G13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75a9f1-d8db-416e-940f-c9debfdd1e8f" xsi:nil="true"/>
    <lcf76f155ced4ddcb4097134ff3c332f xmlns="3621783e-b490-4934-b407-9ebf2abef5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8FF670763B7448BDD36F116CB6250B" ma:contentTypeVersion="14" ma:contentTypeDescription="Create a new document." ma:contentTypeScope="" ma:versionID="7e17e678eb267c5f74cb5159f3e68a8a">
  <xsd:schema xmlns:xsd="http://www.w3.org/2001/XMLSchema" xmlns:xs="http://www.w3.org/2001/XMLSchema" xmlns:p="http://schemas.microsoft.com/office/2006/metadata/properties" xmlns:ns2="3621783e-b490-4934-b407-9ebf2abef552" xmlns:ns3="dd75a9f1-d8db-416e-940f-c9debfdd1e8f" targetNamespace="http://schemas.microsoft.com/office/2006/metadata/properties" ma:root="true" ma:fieldsID="13576aad3bacfd63aa9ea5c76a8cf8f1" ns2:_="" ns3:_="">
    <xsd:import namespace="3621783e-b490-4934-b407-9ebf2abef552"/>
    <xsd:import namespace="dd75a9f1-d8db-416e-940f-c9debfdd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1783e-b490-4934-b407-9ebf2abef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790b84d-8604-4256-8d75-abb1c8a5ae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5a9f1-d8db-416e-940f-c9debfdd1e8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84585ff-0bbb-4042-a0dd-6dbcd545a3ae}" ma:internalName="TaxCatchAll" ma:showField="CatchAllData" ma:web="dd75a9f1-d8db-416e-940f-c9debfdd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EC647-B99D-4C0C-970D-31D2220A37C5}">
  <ds:schemaRefs>
    <ds:schemaRef ds:uri="http://schemas.microsoft.com/office/2006/metadata/properties"/>
    <ds:schemaRef ds:uri="http://schemas.microsoft.com/office/infopath/2007/PartnerControls"/>
    <ds:schemaRef ds:uri="dd75a9f1-d8db-416e-940f-c9debfdd1e8f"/>
    <ds:schemaRef ds:uri="3621783e-b490-4934-b407-9ebf2abef552"/>
  </ds:schemaRefs>
</ds:datastoreItem>
</file>

<file path=customXml/itemProps2.xml><?xml version="1.0" encoding="utf-8"?>
<ds:datastoreItem xmlns:ds="http://schemas.openxmlformats.org/officeDocument/2006/customXml" ds:itemID="{A7A97BA4-A62B-4171-8629-17CC5E711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1783e-b490-4934-b407-9ebf2abef552"/>
    <ds:schemaRef ds:uri="dd75a9f1-d8db-416e-940f-c9debfdd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5567A2-51FC-4816-A3A8-8C8D67681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Ineligible ITC availed</vt:lpstr>
      <vt:lpstr>2. ITC_3B VS BOA</vt:lpstr>
      <vt:lpstr>3. ITC_2B VS 3B</vt:lpstr>
      <vt:lpstr>4. Non GST turnover</vt:lpstr>
      <vt:lpstr>5. Credit balances in Debtors</vt:lpstr>
      <vt:lpstr>6. E-credit vs books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hiregange dell5</dc:creator>
  <cp:keywords/>
  <dc:description/>
  <cp:lastModifiedBy>Modi Prasad</cp:lastModifiedBy>
  <cp:revision/>
  <dcterms:created xsi:type="dcterms:W3CDTF">2015-06-05T18:17:20Z</dcterms:created>
  <dcterms:modified xsi:type="dcterms:W3CDTF">2023-10-27T12:20:54Z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0x010100CC8FF670763B7448BDD36F116CB6250B</vt:lpwstr>
  </property>
</Properties>
</file>