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40"/>
  </bookViews>
  <sheets>
    <sheet name="UN QUALIFIED LEADS" sheetId="1" r:id="rId1"/>
    <sheet name="YET TO BE QUALIFIED LEADS" sheetId="2" r:id="rId2"/>
    <sheet name="Sheet2" sheetId="3" r:id="rId3"/>
  </sheets>
  <definedNames>
    <definedName name="_xlnm.Print_Area" localSheetId="1">'YET TO BE QUALIFIED LEADS'!$A$1:H10</definedName>
  </definedNames>
  <calcPr calcId="144525"/>
</workbook>
</file>

<file path=xl/sharedStrings.xml><?xml version="1.0" encoding="utf-8"?>
<sst xmlns="http://schemas.openxmlformats.org/spreadsheetml/2006/main" count="53">
  <si>
    <t>PARAMOUNT RESIDENCY 01-01-2016 to 23-05-2016</t>
  </si>
  <si>
    <t>Sl .No</t>
  </si>
  <si>
    <t>Lead Name</t>
  </si>
  <si>
    <t xml:space="preserve"> Lead contact no.</t>
  </si>
  <si>
    <t xml:space="preserve"> Lead email ID</t>
  </si>
  <si>
    <t>Date</t>
  </si>
  <si>
    <t>Quality</t>
  </si>
  <si>
    <t>Reason</t>
  </si>
  <si>
    <t>CIS Number</t>
  </si>
  <si>
    <t>Active</t>
  </si>
  <si>
    <t>Not answering to call</t>
  </si>
  <si>
    <t>Dead</t>
  </si>
  <si>
    <t>not interested, taken flat at Safilguda</t>
  </si>
  <si>
    <t>nuber is not connecting</t>
  </si>
  <si>
    <t>not interested in this location,looking near to Hitech city</t>
  </si>
  <si>
    <t>not interested in this location</t>
  </si>
  <si>
    <t>he is busy with office works,asked to call after sometime</t>
  </si>
  <si>
    <t>he is staff member of housing.com, it is test lead not relevent</t>
  </si>
  <si>
    <t>just enquired, presently not interested due to some financial problems</t>
  </si>
  <si>
    <t>not interested in this location, taken flat at Gachibowli</t>
  </si>
  <si>
    <t>presently not interested</t>
  </si>
  <si>
    <t>not interested in flats,looking independent houses at secunderabad</t>
  </si>
  <si>
    <t>not interested in this location,looking independent house in 20lakhs</t>
  </si>
  <si>
    <t>customer not available on this number</t>
  </si>
  <si>
    <t>customer is out of station</t>
  </si>
  <si>
    <t>not interested in this location, very long from main road</t>
  </si>
  <si>
    <t>looking 1 bhk in 10 lakhs</t>
  </si>
  <si>
    <t>already lead as BVK Prakash</t>
  </si>
  <si>
    <t>not interested in flats,looking independent houses in 20 lakhs</t>
  </si>
  <si>
    <t>number is not reachable</t>
  </si>
  <si>
    <t>this lead already existed</t>
  </si>
  <si>
    <t>casually enquired, presently not interested</t>
  </si>
  <si>
    <t>lead already existed</t>
  </si>
  <si>
    <t>sravan</t>
  </si>
  <si>
    <t>7675940792</t>
  </si>
  <si>
    <t>thotasravansrikanth@gmail.com</t>
  </si>
  <si>
    <t>2016-05-15</t>
  </si>
  <si>
    <t>want to visit with family members in next week</t>
  </si>
  <si>
    <t/>
  </si>
  <si>
    <t>Srinivas s</t>
  </si>
  <si>
    <t>8332924548</t>
  </si>
  <si>
    <t>srinivassamalachb@gmail.com</t>
  </si>
  <si>
    <t>2016-05-23</t>
  </si>
  <si>
    <t>interested in 2bhk,asked to call on Saturday</t>
  </si>
  <si>
    <t>asked to call on Saturday for site visit</t>
  </si>
  <si>
    <t>if decided to buy ,will call back to you</t>
  </si>
  <si>
    <t>asked to call after one week</t>
  </si>
  <si>
    <t>visited PMR-II &amp; Vista Homes</t>
  </si>
  <si>
    <t>customer asked to call after one week</t>
  </si>
  <si>
    <t>interested in 1C-308 in PMR-I, checking loan eligibility</t>
  </si>
  <si>
    <t>busy right mow, asked to call after sometime</t>
  </si>
  <si>
    <t>Sale Closed</t>
  </si>
  <si>
    <t>sale closed for flat no.210 in PMR-II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</si>
</sst>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7">
    <font>
      <sz val="11"/>
      <color indexed="8"/>
      <name val="Calibri"/>
      <family val="2"/>
      <charset val="134"/>
    </font>
    <font>
      <sz val="12"/>
      <name val="Times New Roman"/>
      <charset val="134"/>
    </font>
    <font>
      <sz val="11"/>
      <color indexed="9"/>
      <name val="Calibri"/>
      <family val="2"/>
      <charset val="134"/>
    </font>
    <font>
      <sz val="11"/>
      <color indexed="62"/>
      <name val="Calibri"/>
      <family val="2"/>
      <charset val="134"/>
    </font>
    <font>
      <b/>
      <sz val="13"/>
      <color indexed="62"/>
      <name val="Calibri"/>
      <family val="2"/>
      <charset val="134"/>
    </font>
    <font>
      <b/>
      <sz val="11"/>
      <color indexed="52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52"/>
      <name val="Calibri"/>
      <family val="2"/>
      <charset val="134"/>
    </font>
    <font>
      <b/>
      <sz val="18"/>
      <color indexed="62"/>
      <name val="Cambria"/>
      <family val="2"/>
      <charset val="134"/>
    </font>
    <font>
      <b/>
      <sz val="11"/>
      <color indexed="62"/>
      <name val="Calibri"/>
      <family val="2"/>
      <charset val="134"/>
    </font>
    <font>
      <sz val="11"/>
      <color indexed="10"/>
      <name val="Calibri"/>
      <family val="2"/>
      <charset val="134"/>
    </font>
    <font>
      <i/>
      <sz val="11"/>
      <color indexed="23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color indexed="17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5"/>
      <color indexed="62"/>
      <name val="Calibri"/>
      <family val="2"/>
      <charset val="134"/>
    </font>
    <font>
      <b/>
      <sz val="11"/>
      <color indexed="9"/>
      <name val="Calibri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7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8" borderId="1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1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</cellStyleXfs>
  <cellXfs count="4">
    <xf numFmtId="0" fontId="0" fillId="0" borderId="0" xfId="0" applyAlignment="1"/>
    <xf numFmtId="58" fontId="0" fillId="0" borderId="0" xfId="0" applyNumberFormat="1" applyAlignme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7">
    <cellStyle name="Normal" xfId="0" builtinId="0"/>
    <cellStyle name="20% - Accent3" xfId="1"/>
    <cellStyle name="40% - Accent1" xfId="2"/>
    <cellStyle name="Comma" xfId="3" builtinId="3"/>
    <cellStyle name="Currency" xfId="4" builtinId="4"/>
    <cellStyle name="Comma[0]" xfId="5" builtinId="6"/>
    <cellStyle name="Percent" xfId="6" builtinId="5"/>
    <cellStyle name="Calculation" xfId="7"/>
    <cellStyle name="20% - Accent1" xfId="8"/>
    <cellStyle name="Currency[0]" xfId="9" builtinId="7"/>
    <cellStyle name="20% - Accent2" xfId="10"/>
    <cellStyle name="20% - Accent4" xfId="11"/>
    <cellStyle name="60% - Accent1" xfId="12"/>
    <cellStyle name="20% - Accent5" xfId="13"/>
    <cellStyle name="60% - Accent2" xfId="14"/>
    <cellStyle name="20% - Accent6" xfId="15"/>
    <cellStyle name="Title" xfId="16"/>
    <cellStyle name="40% - Accent2" xfId="17"/>
    <cellStyle name="Warning Text" xfId="18"/>
    <cellStyle name="40% - Accent3" xfId="19"/>
    <cellStyle name="40% - Accent4" xfId="20"/>
    <cellStyle name="40% - Accent5" xfId="21"/>
    <cellStyle name="40% - Accent6" xfId="22"/>
    <cellStyle name="Output" xfId="23"/>
    <cellStyle name="Good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Note" xfId="36"/>
    <cellStyle name="Heading 2" xfId="37"/>
    <cellStyle name="Check Cell" xfId="38"/>
    <cellStyle name="Explanatory Text" xfId="39"/>
    <cellStyle name="Heading 1" xfId="40"/>
    <cellStyle name="Heading 3" xfId="41"/>
    <cellStyle name="Heading 4" xfId="42"/>
    <cellStyle name="Input" xfId="43"/>
    <cellStyle name="Linked Cell" xfId="44"/>
    <cellStyle name="Neutral" xfId="45"/>
    <cellStyle name="Total" xfId="4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8"/>
  <sheetViews>
    <sheetView tabSelected="1" topLeftCell="A7" workbookViewId="0">
      <selection activeCell="D31" sqref="D31"/>
    </sheetView>
  </sheetViews>
  <sheetFormatPr defaultColWidth="9" defaultRowHeight="15"/>
  <cols>
    <col min="2" max="2" width="15.2857142857143" customWidth="1"/>
    <col min="3" max="3" width="12.2857142857143" customWidth="1"/>
    <col min="4" max="4" width="29.7142857142857" customWidth="1"/>
    <col min="5" max="6" width="11.1428571428571" customWidth="1"/>
    <col min="7" max="7" width="53.4285714285714" customWidth="1"/>
    <col min="8" max="8" width="9.28571428571429" customWidth="1"/>
  </cols>
  <sheetData>
    <row r="1" spans="2:8">
      <c r="B1" s="2" t="s">
        <v>0</v>
      </c>
      <c r="C1" s="3"/>
      <c r="D1" s="3"/>
      <c r="E1" s="3"/>
      <c r="F1" s="3"/>
      <c r="G1" s="3"/>
      <c r="H1" s="3"/>
    </row>
    <row r="2" spans="1:10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J2" s="1"/>
    </row>
    <row r="3" spans="1:9">
      <c r="A3">
        <v>1</v>
      </c>
      <c r="B3" t="str">
        <f>"cnu"</f>
        <v>cnu</v>
      </c>
      <c r="C3" t="str">
        <f>"8297692556"</f>
        <v>8297692556</v>
      </c>
      <c r="D3" t="str">
        <f>"sreenuisonline@rediffmail.com"</f>
        <v>sreenuisonline@rediffmail.com</v>
      </c>
      <c r="E3" t="str">
        <f>"2016-05-21"</f>
        <v>2016-05-21</v>
      </c>
      <c r="F3" t="s">
        <v>9</v>
      </c>
      <c r="G3" t="s">
        <v>10</v>
      </c>
      <c r="H3">
        <v>78481</v>
      </c>
      <c r="I3" t="str">
        <f t="shared" ref="I3:I28" si="0">""</f>
        <v/>
      </c>
    </row>
    <row r="4" spans="1:9">
      <c r="A4">
        <v>2</v>
      </c>
      <c r="B4" t="str">
        <f>"Ramesh Katika"</f>
        <v>Ramesh Katika</v>
      </c>
      <c r="C4" t="str">
        <f>"9059948249"</f>
        <v>9059948249</v>
      </c>
      <c r="D4" t="str">
        <f>"ramesh.katika@gmail.com"</f>
        <v>ramesh.katika@gmail.com</v>
      </c>
      <c r="E4" t="str">
        <f>"2016-01-08"</f>
        <v>2016-01-08</v>
      </c>
      <c r="F4" t="s">
        <v>11</v>
      </c>
      <c r="G4" t="s">
        <v>12</v>
      </c>
      <c r="H4">
        <v>78660</v>
      </c>
      <c r="I4" t="str">
        <f>""</f>
        <v/>
      </c>
    </row>
    <row r="5" spans="1:9">
      <c r="A5">
        <v>3</v>
      </c>
      <c r="B5" t="str">
        <f>"Crramu"</f>
        <v>Crramu</v>
      </c>
      <c r="C5" t="str">
        <f>"9393749773"</f>
        <v>9393749773</v>
      </c>
      <c r="D5" t="str">
        <f>"crramu50@gmail.com"</f>
        <v>crramu50@gmail.com</v>
      </c>
      <c r="E5" t="str">
        <f>"2016-05-16"</f>
        <v>2016-05-16</v>
      </c>
      <c r="F5" t="s">
        <v>9</v>
      </c>
      <c r="G5" t="s">
        <v>13</v>
      </c>
      <c r="H5">
        <v>78661</v>
      </c>
      <c r="I5" t="str">
        <f>""</f>
        <v/>
      </c>
    </row>
    <row r="6" spans="1:9">
      <c r="A6">
        <v>4</v>
      </c>
      <c r="B6" t="str">
        <f>"Rohit"</f>
        <v>Rohit</v>
      </c>
      <c r="C6" t="str">
        <f>"9849024016"</f>
        <v>9849024016</v>
      </c>
      <c r="D6" t="str">
        <f>"rohitbengani25@gmail.com"</f>
        <v>rohitbengani25@gmail.com</v>
      </c>
      <c r="E6" t="str">
        <f>"2016-04-17"</f>
        <v>2016-04-17</v>
      </c>
      <c r="F6" t="s">
        <v>11</v>
      </c>
      <c r="G6" t="s">
        <v>14</v>
      </c>
      <c r="H6">
        <v>78171</v>
      </c>
      <c r="I6" t="str">
        <f>""</f>
        <v/>
      </c>
    </row>
    <row r="7" spans="1:9">
      <c r="A7">
        <v>5</v>
      </c>
      <c r="B7" t="str">
        <f>"Mohan"</f>
        <v>Mohan</v>
      </c>
      <c r="C7" t="str">
        <f>"7671977781"</f>
        <v>7671977781</v>
      </c>
      <c r="D7" t="str">
        <f>"mohanraju81@gmail.com"</f>
        <v>mohanraju81@gmail.com</v>
      </c>
      <c r="E7" t="str">
        <f>"2016-04-15"</f>
        <v>2016-04-15</v>
      </c>
      <c r="F7" t="s">
        <v>11</v>
      </c>
      <c r="G7" t="s">
        <v>15</v>
      </c>
      <c r="H7">
        <v>77725</v>
      </c>
      <c r="I7" t="str">
        <f>""</f>
        <v/>
      </c>
    </row>
    <row r="8" spans="1:9">
      <c r="A8">
        <v>6</v>
      </c>
      <c r="B8" t="str">
        <f>"Gajjeli Srinivas"</f>
        <v>Gajjeli Srinivas</v>
      </c>
      <c r="C8" t="str">
        <f>"9676540540"</f>
        <v>9676540540</v>
      </c>
      <c r="D8" t="str">
        <f>"gsrinivas534@gmail.com"</f>
        <v>gsrinivas534@gmail.com</v>
      </c>
      <c r="E8" t="str">
        <f>"2016-05-04"</f>
        <v>2016-05-04</v>
      </c>
      <c r="F8" t="s">
        <v>9</v>
      </c>
      <c r="G8" t="s">
        <v>16</v>
      </c>
      <c r="H8">
        <v>78002</v>
      </c>
      <c r="I8" t="str">
        <f>""</f>
        <v/>
      </c>
    </row>
    <row r="9" spans="1:9">
      <c r="A9">
        <v>7</v>
      </c>
      <c r="B9" t="str">
        <f>"Aatif"</f>
        <v>Aatif</v>
      </c>
      <c r="C9" t="str">
        <f>"7093500265"</f>
        <v>7093500265</v>
      </c>
      <c r="D9" t="str">
        <f>"aatif@housing.com"</f>
        <v>aatif@housing.com</v>
      </c>
      <c r="E9" t="str">
        <f>"2016-02-25"</f>
        <v>2016-02-25</v>
      </c>
      <c r="F9" t="s">
        <v>11</v>
      </c>
      <c r="G9" t="s">
        <v>17</v>
      </c>
      <c r="H9">
        <v>78662</v>
      </c>
      <c r="I9" t="str">
        <f>""</f>
        <v/>
      </c>
    </row>
    <row r="10" spans="1:9">
      <c r="A10">
        <v>8</v>
      </c>
      <c r="B10" t="str">
        <f>"haritha"</f>
        <v>haritha</v>
      </c>
      <c r="C10" t="str">
        <f>"9490916326"</f>
        <v>9490916326</v>
      </c>
      <c r="D10" t="str">
        <f>"gharitha_ram@yahoo.com"</f>
        <v>gharitha_ram@yahoo.com</v>
      </c>
      <c r="E10" t="str">
        <f>"2016-03-03"</f>
        <v>2016-03-03</v>
      </c>
      <c r="F10" t="s">
        <v>11</v>
      </c>
      <c r="G10" t="s">
        <v>18</v>
      </c>
      <c r="H10">
        <v>78663</v>
      </c>
      <c r="I10" t="str">
        <f>""</f>
        <v/>
      </c>
    </row>
    <row r="11" spans="1:9">
      <c r="A11">
        <v>9</v>
      </c>
      <c r="B11" t="str">
        <f>"Rahaman Sharieff"</f>
        <v>Rahaman Sharieff</v>
      </c>
      <c r="C11" t="str">
        <f>"9347911520"</f>
        <v>9347911520</v>
      </c>
      <c r="D11" t="str">
        <f>"rahamansharieff@gmail.com"</f>
        <v>rahamansharieff@gmail.com</v>
      </c>
      <c r="E11" t="str">
        <f>"2016-02-13"</f>
        <v>2016-02-13</v>
      </c>
      <c r="F11" t="s">
        <v>11</v>
      </c>
      <c r="G11" t="s">
        <v>19</v>
      </c>
      <c r="H11">
        <v>78664</v>
      </c>
      <c r="I11" t="str">
        <f>""</f>
        <v/>
      </c>
    </row>
    <row r="12" spans="1:9">
      <c r="A12">
        <v>10</v>
      </c>
      <c r="B12" t="str">
        <f>"Suresh Suresh"</f>
        <v>Suresh Suresh</v>
      </c>
      <c r="C12" t="str">
        <f>"9247712060"</f>
        <v>9247712060</v>
      </c>
      <c r="D12" t="str">
        <f>"drus2k4@gmail.com"</f>
        <v>drus2k4@gmail.com</v>
      </c>
      <c r="E12" t="str">
        <f>"2016-05-12"</f>
        <v>2016-05-12</v>
      </c>
      <c r="F12" t="s">
        <v>11</v>
      </c>
      <c r="G12" t="s">
        <v>20</v>
      </c>
      <c r="H12">
        <v>78650</v>
      </c>
      <c r="I12" t="str">
        <f>""</f>
        <v/>
      </c>
    </row>
    <row r="13" spans="1:9">
      <c r="A13">
        <v>11</v>
      </c>
      <c r="B13" t="str">
        <f>"K V S Sridhar"</f>
        <v>K V S Sridhar</v>
      </c>
      <c r="C13" t="str">
        <f>"9392309261"</f>
        <v>9392309261</v>
      </c>
      <c r="D13" t="str">
        <f>"sridharkvs31@gmail.com"</f>
        <v>sridharkvs31@gmail.com</v>
      </c>
      <c r="E13" t="str">
        <f>"2016-05-13"</f>
        <v>2016-05-13</v>
      </c>
      <c r="F13" t="s">
        <v>11</v>
      </c>
      <c r="G13" t="s">
        <v>21</v>
      </c>
      <c r="H13">
        <v>78555</v>
      </c>
      <c r="I13" t="str">
        <f>""</f>
        <v/>
      </c>
    </row>
    <row r="14" spans="1:9">
      <c r="A14">
        <v>12</v>
      </c>
      <c r="B14" t="str">
        <f>"Sree Ram Upadhyayula"</f>
        <v>Sree Ram Upadhyayula</v>
      </c>
      <c r="C14" t="str">
        <f>"9010673770"</f>
        <v>9010673770</v>
      </c>
      <c r="D14" t="str">
        <f>"essar44@gmail.com"</f>
        <v>essar44@gmail.com</v>
      </c>
      <c r="E14" t="str">
        <f>"2016-04-15"</f>
        <v>2016-04-15</v>
      </c>
      <c r="F14" t="s">
        <v>11</v>
      </c>
      <c r="G14" t="s">
        <v>22</v>
      </c>
      <c r="H14">
        <v>77726</v>
      </c>
      <c r="I14" t="str">
        <f>""</f>
        <v/>
      </c>
    </row>
    <row r="15" spans="1:9">
      <c r="A15">
        <v>13</v>
      </c>
      <c r="B15" t="str">
        <f>"Ramesh "</f>
        <v>Ramesh </v>
      </c>
      <c r="C15" t="str">
        <f>"9494001111"</f>
        <v>9494001111</v>
      </c>
      <c r="D15" t="str">
        <f>"ceogoldbiz@gmail.com"</f>
        <v>ceogoldbiz@gmail.com</v>
      </c>
      <c r="E15" t="str">
        <f>"2016-04-21"</f>
        <v>2016-04-21</v>
      </c>
      <c r="F15" t="s">
        <v>9</v>
      </c>
      <c r="G15" t="s">
        <v>23</v>
      </c>
      <c r="H15">
        <v>77909</v>
      </c>
      <c r="I15" t="str">
        <f>""</f>
        <v/>
      </c>
    </row>
    <row r="16" spans="1:9">
      <c r="A16">
        <v>14</v>
      </c>
      <c r="B16" t="str">
        <f>"manohar"</f>
        <v>manohar</v>
      </c>
      <c r="C16" t="str">
        <f>"7781006883"</f>
        <v>7781006883</v>
      </c>
      <c r="D16" t="str">
        <f>"mkmanohar1970@rediffmail.com"</f>
        <v>mkmanohar1970@rediffmail.com</v>
      </c>
      <c r="E16" t="str">
        <f>"2016-04-26"</f>
        <v>2016-04-26</v>
      </c>
      <c r="F16" t="s">
        <v>9</v>
      </c>
      <c r="G16" t="s">
        <v>24</v>
      </c>
      <c r="H16">
        <v>77968</v>
      </c>
      <c r="I16" t="str">
        <f>""</f>
        <v/>
      </c>
    </row>
    <row r="17" spans="1:9">
      <c r="A17">
        <v>15</v>
      </c>
      <c r="B17" t="str">
        <f>"Preethi"</f>
        <v>Preethi</v>
      </c>
      <c r="C17" t="str">
        <f>"7396909040"</f>
        <v>7396909040</v>
      </c>
      <c r="D17" t="str">
        <f>"iaspreethi0009@gmail.com"</f>
        <v>iaspreethi0009@gmail.com</v>
      </c>
      <c r="E17" t="str">
        <f>"2016-05-09"</f>
        <v>2016-05-09</v>
      </c>
      <c r="F17" t="s">
        <v>11</v>
      </c>
      <c r="G17" t="s">
        <v>25</v>
      </c>
      <c r="H17">
        <v>78665</v>
      </c>
      <c r="I17" t="str">
        <f>""</f>
        <v/>
      </c>
    </row>
    <row r="18" spans="1:9">
      <c r="A18">
        <v>16</v>
      </c>
      <c r="B18" t="str">
        <f>"raj"</f>
        <v>raj</v>
      </c>
      <c r="C18" t="str">
        <f>"9177851537"</f>
        <v>9177851537</v>
      </c>
      <c r="D18" t="str">
        <f>"umasri1553@gmail.com"</f>
        <v>umasri1553@gmail.com</v>
      </c>
      <c r="E18" t="str">
        <f>"2016-05-11"</f>
        <v>2016-05-11</v>
      </c>
      <c r="F18" t="s">
        <v>9</v>
      </c>
      <c r="G18" t="s">
        <v>26</v>
      </c>
      <c r="H18">
        <v>78229</v>
      </c>
      <c r="I18" t="str">
        <f>""</f>
        <v/>
      </c>
    </row>
    <row r="19" spans="1:9">
      <c r="A19">
        <v>17</v>
      </c>
      <c r="B19" t="str">
        <f>"naveen"</f>
        <v>naveen</v>
      </c>
      <c r="C19" t="str">
        <f>"9885665592"</f>
        <v>9885665592</v>
      </c>
      <c r="D19" t="str">
        <f>"naveenlenkala@gmail.com"</f>
        <v>naveenlenkala@gmail.com</v>
      </c>
      <c r="E19" t="str">
        <f>"2016-05-18"</f>
        <v>2016-05-18</v>
      </c>
      <c r="F19" t="s">
        <v>9</v>
      </c>
      <c r="G19" t="s">
        <v>10</v>
      </c>
      <c r="H19">
        <v>78666</v>
      </c>
      <c r="I19" t="str">
        <f>""</f>
        <v/>
      </c>
    </row>
    <row r="20" spans="1:9">
      <c r="A20">
        <v>18</v>
      </c>
      <c r="B20" t="str">
        <f>"P.Naveen kumar"</f>
        <v>P.Naveen kumar</v>
      </c>
      <c r="C20" t="str">
        <f>"8712236116"</f>
        <v>8712236116</v>
      </c>
      <c r="D20" t="str">
        <f>"naveenramuk4151@gmail.com"</f>
        <v>naveenramuk4151@gmail.com</v>
      </c>
      <c r="E20" t="str">
        <f>"2016-05-16"</f>
        <v>2016-05-16</v>
      </c>
      <c r="F20" t="s">
        <v>9</v>
      </c>
      <c r="G20" t="s">
        <v>10</v>
      </c>
      <c r="H20">
        <v>78668</v>
      </c>
      <c r="I20" t="str">
        <f>""</f>
        <v/>
      </c>
    </row>
    <row r="21" spans="1:9">
      <c r="A21">
        <v>19</v>
      </c>
      <c r="B21" t="str">
        <f>"Prakash"</f>
        <v>Prakash</v>
      </c>
      <c r="C21" t="str">
        <f>"8686851619"</f>
        <v>8686851619</v>
      </c>
      <c r="D21" t="str">
        <f>"bvkprakash@gmail.com"</f>
        <v>bvkprakash@gmail.com</v>
      </c>
      <c r="E21" t="str">
        <f>"2016-04-17"</f>
        <v>2016-04-17</v>
      </c>
      <c r="F21" t="s">
        <v>11</v>
      </c>
      <c r="G21" t="s">
        <v>27</v>
      </c>
      <c r="H21">
        <v>78003</v>
      </c>
      <c r="I21" t="str">
        <f>""</f>
        <v/>
      </c>
    </row>
    <row r="22" spans="1:9">
      <c r="A22">
        <v>20</v>
      </c>
      <c r="B22" t="str">
        <f>"Murali"</f>
        <v>Murali</v>
      </c>
      <c r="C22" t="str">
        <f>"9299408297"</f>
        <v>9299408297</v>
      </c>
      <c r="D22" t="str">
        <f>"murali2u@ymail.com"</f>
        <v>murali2u@ymail.com</v>
      </c>
      <c r="E22" t="str">
        <f>"2016-05-22"</f>
        <v>2016-05-22</v>
      </c>
      <c r="F22" t="s">
        <v>11</v>
      </c>
      <c r="G22" t="s">
        <v>28</v>
      </c>
      <c r="H22">
        <v>78483</v>
      </c>
      <c r="I22" t="str">
        <f>""</f>
        <v/>
      </c>
    </row>
    <row r="23" spans="1:9">
      <c r="A23">
        <v>21</v>
      </c>
      <c r="B23" t="str">
        <f>"tamtam venugopal"</f>
        <v>tamtam venugopal</v>
      </c>
      <c r="C23" t="str">
        <f>"9908433392"</f>
        <v>9908433392</v>
      </c>
      <c r="D23" t="str">
        <f>"venu.4055@gmail.com"</f>
        <v>venu.4055@gmail.com</v>
      </c>
      <c r="E23" t="str">
        <f>"2016-02-16"</f>
        <v>2016-02-16</v>
      </c>
      <c r="F23" t="s">
        <v>9</v>
      </c>
      <c r="G23" t="s">
        <v>10</v>
      </c>
      <c r="H23">
        <v>78669</v>
      </c>
      <c r="I23" t="str">
        <f>""</f>
        <v/>
      </c>
    </row>
    <row r="24" spans="1:9">
      <c r="A24">
        <v>22</v>
      </c>
      <c r="B24" t="str">
        <f>"snehal"</f>
        <v>snehal</v>
      </c>
      <c r="C24" t="str">
        <f>"9908091393"</f>
        <v>9908091393</v>
      </c>
      <c r="D24" t="str">
        <f>"snehal2008@gmail.com"</f>
        <v>snehal2008@gmail.com</v>
      </c>
      <c r="E24" t="str">
        <f>"2016-05-23"</f>
        <v>2016-05-23</v>
      </c>
      <c r="F24" t="s">
        <v>11</v>
      </c>
      <c r="G24" t="s">
        <v>15</v>
      </c>
      <c r="H24">
        <v>78671</v>
      </c>
      <c r="I24" t="str">
        <f>""</f>
        <v/>
      </c>
    </row>
    <row r="25" spans="1:9">
      <c r="A25">
        <v>23</v>
      </c>
      <c r="B25" t="str">
        <f>"vijay"</f>
        <v>vijay</v>
      </c>
      <c r="C25" t="str">
        <f>"9966503006"</f>
        <v>9966503006</v>
      </c>
      <c r="D25" t="str">
        <f>""</f>
        <v/>
      </c>
      <c r="E25" t="str">
        <f>"2016-04-17"</f>
        <v>2016-04-17</v>
      </c>
      <c r="F25" t="s">
        <v>9</v>
      </c>
      <c r="G25" t="s">
        <v>29</v>
      </c>
      <c r="H25">
        <v>78672</v>
      </c>
      <c r="I25" t="str">
        <f>""</f>
        <v/>
      </c>
    </row>
    <row r="26" spans="1:9">
      <c r="A26">
        <v>24</v>
      </c>
      <c r="B26" t="str">
        <f>"Preethi"</f>
        <v>Preethi</v>
      </c>
      <c r="C26" t="str">
        <f>"7396909040"</f>
        <v>7396909040</v>
      </c>
      <c r="D26" t="str">
        <f>"iaspreethi0009@gmail.com"</f>
        <v>iaspreethi0009@gmail.com</v>
      </c>
      <c r="E26" t="str">
        <f>"2016-05-11"</f>
        <v>2016-05-11</v>
      </c>
      <c r="F26" t="s">
        <v>11</v>
      </c>
      <c r="G26" t="s">
        <v>30</v>
      </c>
      <c r="H26">
        <v>78665</v>
      </c>
      <c r="I26" t="str">
        <f>""</f>
        <v/>
      </c>
    </row>
    <row r="27" spans="1:9">
      <c r="A27">
        <v>25</v>
      </c>
      <c r="B27" t="str">
        <f>"SRISAILAM"</f>
        <v>SRISAILAM</v>
      </c>
      <c r="C27" t="str">
        <f>"9000282444"</f>
        <v>9000282444</v>
      </c>
      <c r="D27" t="str">
        <f>"kuruvasrisailam@gmail.com"</f>
        <v>kuruvasrisailam@gmail.com</v>
      </c>
      <c r="E27" t="str">
        <f>"2016-01-24"</f>
        <v>2016-01-24</v>
      </c>
      <c r="F27" t="s">
        <v>11</v>
      </c>
      <c r="G27" t="s">
        <v>31</v>
      </c>
      <c r="H27">
        <v>76520</v>
      </c>
      <c r="I27" t="str">
        <f>""</f>
        <v/>
      </c>
    </row>
    <row r="28" spans="1:9">
      <c r="A28">
        <v>26</v>
      </c>
      <c r="B28" t="str">
        <f>"vijay"</f>
        <v>vijay</v>
      </c>
      <c r="C28" t="str">
        <f>"9966503006"</f>
        <v>9966503006</v>
      </c>
      <c r="D28" t="str">
        <f>"vijay.kumarb7@gmail.com"</f>
        <v>vijay.kumarb7@gmail.com</v>
      </c>
      <c r="E28" t="str">
        <f>"2016-04-17"</f>
        <v>2016-04-17</v>
      </c>
      <c r="F28" t="s">
        <v>11</v>
      </c>
      <c r="G28" t="s">
        <v>32</v>
      </c>
      <c r="H28">
        <v>78672</v>
      </c>
      <c r="I28" t="str">
        <f>""</f>
        <v/>
      </c>
    </row>
  </sheetData>
  <mergeCells count="1">
    <mergeCell ref="B1:H1"/>
  </mergeCells>
  <printOptions gridLines="1"/>
  <pageMargins left="0.708333333333333" right="0.708333333333333" top="0.747916666666667" bottom="0.747916666666667" header="0.314583333333333" footer="0.314583333333333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"/>
  <sheetViews>
    <sheetView view="pageBreakPreview" zoomScale="60" zoomScaleNormal="100" zoomScaleSheetLayoutView="60" workbookViewId="0">
      <selection activeCell="G17" sqref="G17:H17"/>
    </sheetView>
  </sheetViews>
  <sheetFormatPr defaultColWidth="9" defaultRowHeight="15"/>
  <cols>
    <col min="2" max="2" width="16.7142857142857" customWidth="1"/>
    <col min="3" max="3" width="15.8571428571429" customWidth="1"/>
    <col min="4" max="4" width="30.4285714285714" customWidth="1"/>
    <col min="5" max="5" width="10.4285714285714" customWidth="1"/>
    <col min="6" max="6" width="7.42857142857143" customWidth="1"/>
    <col min="7" max="7" width="49.7142857142857" customWidth="1"/>
    <col min="8" max="8" width="11.4285714285714" customWidth="1"/>
  </cols>
  <sheetData>
    <row r="1" spans="1:10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J1" s="1"/>
    </row>
    <row r="2" spans="1:9">
      <c r="A2">
        <v>1</v>
      </c>
      <c r="B2" t="s">
        <v>33</v>
      </c>
      <c r="C2" t="s">
        <v>34</v>
      </c>
      <c r="D2" t="s">
        <v>35</v>
      </c>
      <c r="E2" t="s">
        <v>36</v>
      </c>
      <c r="F2" t="s">
        <v>9</v>
      </c>
      <c r="G2" t="s">
        <v>37</v>
      </c>
      <c r="H2">
        <v>78441</v>
      </c>
      <c r="I2" t="s">
        <v>38</v>
      </c>
    </row>
    <row r="3" spans="1:9">
      <c r="A3">
        <v>2</v>
      </c>
      <c r="B3" t="s">
        <v>39</v>
      </c>
      <c r="C3" t="s">
        <v>40</v>
      </c>
      <c r="D3" t="s">
        <v>41</v>
      </c>
      <c r="E3" t="s">
        <v>42</v>
      </c>
      <c r="F3" t="s">
        <v>9</v>
      </c>
      <c r="G3" t="s">
        <v>43</v>
      </c>
      <c r="H3">
        <v>78482</v>
      </c>
      <c r="I3" t="s">
        <v>38</v>
      </c>
    </row>
    <row r="4" spans="1:9">
      <c r="A4">
        <v>3</v>
      </c>
      <c r="B4" t="str">
        <f>"Shravan Mudiraj"</f>
        <v>Shravan Mudiraj</v>
      </c>
      <c r="C4" t="str">
        <f>"9963842111"</f>
        <v>9963842111</v>
      </c>
      <c r="D4" t="str">
        <f>"shravanmudiraj@gmail.com"</f>
        <v>shravanmudiraj@gmail.com</v>
      </c>
      <c r="E4" t="str">
        <f>"2016-04-30"</f>
        <v>2016-04-30</v>
      </c>
      <c r="F4" t="s">
        <v>9</v>
      </c>
      <c r="G4" t="s">
        <v>44</v>
      </c>
      <c r="H4">
        <v>77967</v>
      </c>
      <c r="I4" t="str">
        <f t="shared" ref="I4:I10" si="0">""</f>
        <v/>
      </c>
    </row>
    <row r="5" spans="1:9">
      <c r="A5">
        <v>4</v>
      </c>
      <c r="B5" t="str">
        <f>"Bvkprakash"</f>
        <v>Bvkprakash</v>
      </c>
      <c r="C5" t="str">
        <f>"9866257244"</f>
        <v>9866257244</v>
      </c>
      <c r="D5" t="str">
        <f>"bvkprakash@gmail.com"</f>
        <v>bvkprakash@gmail.com</v>
      </c>
      <c r="E5" t="str">
        <f>"2016-05-03"</f>
        <v>2016-05-03</v>
      </c>
      <c r="F5" t="s">
        <v>9</v>
      </c>
      <c r="G5" t="s">
        <v>45</v>
      </c>
      <c r="H5">
        <v>78003</v>
      </c>
      <c r="I5" t="str">
        <f>""</f>
        <v/>
      </c>
    </row>
    <row r="6" spans="1:9">
      <c r="A6">
        <v>5</v>
      </c>
      <c r="B6" t="str">
        <f>"Sunitha Chinthala"</f>
        <v>Sunitha Chinthala</v>
      </c>
      <c r="C6" t="str">
        <f>"9399956363"</f>
        <v>9399956363</v>
      </c>
      <c r="D6" t="str">
        <f>"sunitha.chinthala@yahoo.com"</f>
        <v>sunitha.chinthala@yahoo.com</v>
      </c>
      <c r="E6" t="str">
        <f>"2016-05-13"</f>
        <v>2016-05-13</v>
      </c>
      <c r="F6" t="s">
        <v>9</v>
      </c>
      <c r="G6" t="s">
        <v>46</v>
      </c>
      <c r="H6">
        <v>78240</v>
      </c>
      <c r="I6" t="str">
        <f>""</f>
        <v/>
      </c>
    </row>
    <row r="7" spans="1:9">
      <c r="A7">
        <v>6</v>
      </c>
      <c r="B7" t="str">
        <f>"Susheel Kumar"</f>
        <v>Susheel Kumar</v>
      </c>
      <c r="C7" t="str">
        <f>"9849646162"</f>
        <v>9849646162</v>
      </c>
      <c r="D7" t="str">
        <f>"sansisir@gmail.com"</f>
        <v>sansisir@gmail.com</v>
      </c>
      <c r="E7" t="str">
        <f>"2016-04-19"</f>
        <v>2016-04-19</v>
      </c>
      <c r="F7" t="s">
        <v>9</v>
      </c>
      <c r="G7" t="s">
        <v>47</v>
      </c>
      <c r="H7">
        <v>77903</v>
      </c>
      <c r="I7" t="str">
        <f>""</f>
        <v/>
      </c>
    </row>
    <row r="8" spans="1:9">
      <c r="A8">
        <v>7</v>
      </c>
      <c r="B8" t="str">
        <f>"ANSHU"</f>
        <v>ANSHU</v>
      </c>
      <c r="C8" t="str">
        <f>"9968000784"</f>
        <v>9968000784</v>
      </c>
      <c r="D8" t="str">
        <f>"mr.anshukumar@gmail.com"</f>
        <v>mr.anshukumar@gmail.com</v>
      </c>
      <c r="E8" t="str">
        <f>"2016-05-11"</f>
        <v>2016-05-11</v>
      </c>
      <c r="F8" t="s">
        <v>9</v>
      </c>
      <c r="G8" t="s">
        <v>48</v>
      </c>
      <c r="H8">
        <v>78228</v>
      </c>
      <c r="I8" t="str">
        <f>""</f>
        <v/>
      </c>
    </row>
    <row r="9" spans="1:9">
      <c r="A9">
        <v>8</v>
      </c>
      <c r="B9" t="str">
        <f>"M.Govardhan"</f>
        <v>M.Govardhan</v>
      </c>
      <c r="C9" t="str">
        <f>"8099528506"</f>
        <v>8099528506</v>
      </c>
      <c r="D9" t="str">
        <f>"mgrg4s@gmail.com"</f>
        <v>mgrg4s@gmail.com</v>
      </c>
      <c r="E9" t="str">
        <f>"2016-05-09"</f>
        <v>2016-05-09</v>
      </c>
      <c r="F9" t="s">
        <v>9</v>
      </c>
      <c r="G9" t="s">
        <v>49</v>
      </c>
      <c r="H9">
        <v>78170</v>
      </c>
      <c r="I9" t="str">
        <f>""</f>
        <v/>
      </c>
    </row>
    <row r="10" spans="1:9">
      <c r="A10">
        <v>9</v>
      </c>
      <c r="B10" t="str">
        <f>"M.Sravan kumar"</f>
        <v>M.Sravan kumar</v>
      </c>
      <c r="C10" t="str">
        <f>"9390904488"</f>
        <v>9390904488</v>
      </c>
      <c r="D10" t="str">
        <f>"sravankumarmba07@yahoo.com"</f>
        <v>sravankumarmba07@yahoo.com</v>
      </c>
      <c r="E10" t="str">
        <f>"2016-05-16"</f>
        <v>2016-05-16</v>
      </c>
      <c r="F10" t="s">
        <v>9</v>
      </c>
      <c r="G10" t="s">
        <v>50</v>
      </c>
      <c r="H10">
        <v>78673</v>
      </c>
      <c r="I10" t="str">
        <f>""</f>
        <v/>
      </c>
    </row>
  </sheetData>
  <printOptions gridLines="1"/>
  <pageMargins left="0.708333333333333" right="0.708333333333333" top="0.747916666666667" bottom="0.747916666666667" header="0.314583333333333" footer="0.314583333333333"/>
  <pageSetup paperSize="9" scale="75" orientation="landscape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3:J4"/>
  <sheetViews>
    <sheetView view="pageBreakPreview" zoomScale="60" zoomScaleNormal="100" zoomScaleSheetLayoutView="60" workbookViewId="0">
      <selection activeCell="A3" sqref="A3:I4"/>
    </sheetView>
  </sheetViews>
  <sheetFormatPr defaultColWidth="9" defaultRowHeight="15" outlineLevelRow="3"/>
  <cols>
    <col min="2" max="2" width="10.8571428571429" customWidth="1"/>
    <col min="3" max="3" width="15.8571428571429" customWidth="1"/>
    <col min="4" max="4" width="28.2857142857143" customWidth="1"/>
    <col min="5" max="5" width="10.4285714285714" customWidth="1"/>
    <col min="6" max="6" width="11.1428571428571" customWidth="1"/>
    <col min="7" max="7" width="32.5714285714286" customWidth="1"/>
    <col min="8" max="8" width="11.4285714285714" customWidth="1"/>
  </cols>
  <sheetData>
    <row r="3" spans="1:10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J3" s="1"/>
    </row>
    <row r="4" spans="1:9">
      <c r="A4">
        <v>1</v>
      </c>
      <c r="B4" t="str">
        <f>"Satheesh"</f>
        <v>Satheesh</v>
      </c>
      <c r="C4" t="str">
        <f>"9440309225"</f>
        <v>9440309225</v>
      </c>
      <c r="D4" t="str">
        <f>"satheeshtammala@gmail.com"</f>
        <v>satheeshtammala@gmail.com</v>
      </c>
      <c r="E4" t="str">
        <f>"2016-03-22"</f>
        <v>2016-03-22</v>
      </c>
      <c r="F4" t="s">
        <v>51</v>
      </c>
      <c r="G4" t="s">
        <v>52</v>
      </c>
      <c r="H4">
        <v>77251</v>
      </c>
      <c r="I4" t="str">
        <f>""</f>
        <v/>
      </c>
    </row>
  </sheetData>
  <printOptions gridLines="1"/>
  <pageMargins left="0.708333333333333" right="0.708333333333333" top="0.747916666666667" bottom="0.747916666666667" header="0.314583333333333" footer="0.314583333333333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UN QUALIFIED LEADS</vt:lpstr>
      <vt:lpstr>YET TO BE QUALIFIED LEADS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</dc:creator>
  <cp:lastModifiedBy>prasad</cp:lastModifiedBy>
  <dcterms:created xsi:type="dcterms:W3CDTF">2016-06-15T19:03:32Z</dcterms:created>
  <dcterms:modified xsi:type="dcterms:W3CDTF">2016-06-15T19:04:03Z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