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00"/>
  </bookViews>
  <sheets>
    <sheet name="SOV Fire Estimatio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<sst xmlns="http://schemas.openxmlformats.org/spreadsheetml/2006/main" count="112" uniqueCount="78">
  <si>
    <t>Company Name: SOV</t>
  </si>
  <si>
    <t xml:space="preserve">Project: </t>
  </si>
  <si>
    <t>Work Description: Estimation for material and labour for fire Fighting fabrication works as per fire drawing</t>
  </si>
  <si>
    <t>Contractor :</t>
  </si>
  <si>
    <t>Prepared By : V Ramesh Reddy</t>
  </si>
  <si>
    <t>Date: 18.09.2025</t>
  </si>
  <si>
    <t>S No</t>
  </si>
  <si>
    <t>Item</t>
  </si>
  <si>
    <t>Item Description</t>
  </si>
  <si>
    <t>Units</t>
  </si>
  <si>
    <t>A
Quantity as per Madison drawing</t>
  </si>
  <si>
    <t>B
Material Rate</t>
  </si>
  <si>
    <t>C=(A*B)
Amount</t>
  </si>
  <si>
    <t>D
Total Amount</t>
  </si>
  <si>
    <t>Installation rate in percentage (E)</t>
  </si>
  <si>
    <t>Installation Amount
(F=D*E)</t>
  </si>
  <si>
    <t>Remarks</t>
  </si>
  <si>
    <t>A</t>
  </si>
  <si>
    <t>Down Comers, Terrace Ring main</t>
  </si>
  <si>
    <t>STEL-Steel-MS Round Pipe-C Class-100Dx6000Lmm-Kgs</t>
  </si>
  <si>
    <t>Rmt</t>
  </si>
  <si>
    <t>STEL3182-Steel-MS Round Pipe-C Class-50Dx6000Lmm-Kgs</t>
  </si>
  <si>
    <t>STEL7599-Steel-MS Dummy Round Plate-C Class--100mmD-Nos</t>
  </si>
  <si>
    <t>Nos</t>
  </si>
  <si>
    <t>STEL-Steel-MS Dummy Round plate-50D-Nos.</t>
  </si>
  <si>
    <t>FIRE8108-Fire &amp; Safety-MS Flange-Table E-100DX10Tmm with 8Holes-Nos.</t>
  </si>
  <si>
    <t>STEL3027-Steel-MS 90 Bend-C Class-100Dmm-nos</t>
  </si>
  <si>
    <t>PAIN8548-Paints-Red Oxide Primer-- Asian-1Ltr-Can</t>
  </si>
  <si>
    <t>lts</t>
  </si>
  <si>
    <t>PAIN5030-Paints-Enamel-Post Office Red--4Ltrs-Can</t>
  </si>
  <si>
    <t>4lts</t>
  </si>
  <si>
    <t>PAIN3425-Paints-Thinner--1Ltr-Nos.</t>
  </si>
  <si>
    <t>TOOL7927-Tools-paint brush --75mm-Nos.</t>
  </si>
  <si>
    <t>no</t>
  </si>
  <si>
    <t>HARD2087-Hardware-MS Bolt+Nut+Double washer--15.8X150mm-Kgs</t>
  </si>
  <si>
    <t>Kgs</t>
  </si>
  <si>
    <t>HARD8123-Hardware-MS Bolt+Nut+Double washer--16X75mm-Kgs</t>
  </si>
  <si>
    <t>GI U bolt 100 Dx8mmT</t>
  </si>
  <si>
    <t>GI U bolt 50 Dx8mmT</t>
  </si>
  <si>
    <t>GI Threaded rods 8mm of 2000m length</t>
  </si>
  <si>
    <t>8mm sleeve and bullet</t>
  </si>
  <si>
    <t>HARD8721-Hardware-U Clamps-Sprinkler Hanger-100Dx25Wx2.5Tx180Hmm-Nos.</t>
  </si>
  <si>
    <t>HARD6681-Hardware-GI Nut--8mm-Kgs</t>
  </si>
  <si>
    <t>HARD9103-Hardware-GI Washer-Form C-M8-100-gms</t>
  </si>
  <si>
    <t>gms</t>
  </si>
  <si>
    <t>Wedge Anchor bolt 12mmx100mm</t>
  </si>
  <si>
    <t>25Dx100mm L MS Nipple</t>
  </si>
  <si>
    <t>Total</t>
  </si>
  <si>
    <t>FS105</t>
  </si>
  <si>
    <t>B</t>
  </si>
  <si>
    <t>Mechanical Accessories</t>
  </si>
  <si>
    <t>Y Strainer 100 dia</t>
  </si>
  <si>
    <t>100 dia BFValve</t>
  </si>
  <si>
    <t>100 dia NRV</t>
  </si>
  <si>
    <t>Pressure switches</t>
  </si>
  <si>
    <t>Pressure guages-Glycerine (0-14 kg/sqcm)</t>
  </si>
  <si>
    <t>Firged brass Ball valves 25mm</t>
  </si>
  <si>
    <t>Firged brass Ball valves 15mm</t>
  </si>
  <si>
    <t>Air release valve</t>
  </si>
  <si>
    <t>FS107</t>
  </si>
  <si>
    <t>C</t>
  </si>
  <si>
    <t xml:space="preserve">Fire Pumps </t>
  </si>
  <si>
    <t xml:space="preserve">Installation,Testing &amp; Commissioning </t>
  </si>
  <si>
    <t xml:space="preserve">Booster pump </t>
  </si>
  <si>
    <t>FS109</t>
  </si>
  <si>
    <t>D</t>
  </si>
  <si>
    <t>Structural Supports</t>
  </si>
  <si>
    <t>ISMC 75</t>
  </si>
  <si>
    <t>E</t>
  </si>
  <si>
    <t>End fittings</t>
  </si>
  <si>
    <t>Single Hydrant Valves</t>
  </si>
  <si>
    <t>Hose Reel Drum with branch pipe</t>
  </si>
  <si>
    <t>Hose pipes 15m Length</t>
  </si>
  <si>
    <t>SS branch pipe</t>
  </si>
  <si>
    <t>4.5 KG ABC TYPE FIRE EITINGUISHER</t>
  </si>
  <si>
    <t xml:space="preserve"> 6KG CO2 FIRE EITINGUISHER</t>
  </si>
  <si>
    <t>FS108</t>
  </si>
  <si>
    <t>GST 18%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</si>
</sst>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 * #,##0_ ;_ * \-#,##0_ ;_ * &quot;-&quot;??_ ;_ @_ "/>
  </numFmts>
  <fonts count="29">
    <font>
      <sz val="11"/>
      <color theme="1"/>
      <name val="Calibri"/>
      <charset val="134"/>
      <scheme val="minor"/>
    </font>
    <font>
      <sz val="10"/>
      <color rgb="FFFF0000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rgb="FF373A3C"/>
      <name val="Times New Roman"/>
      <charset val="134"/>
    </font>
    <font>
      <sz val="11"/>
      <name val="Times New Roman"/>
      <charset val="134"/>
    </font>
    <font>
      <sz val="10.5"/>
      <color rgb="FF373A3C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7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left"/>
    </xf>
    <xf numFmtId="180" fontId="3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/>
    <xf numFmtId="2" fontId="3" fillId="2" borderId="1" xfId="0" applyNumberFormat="1" applyFont="1" applyFill="1" applyBorder="1" applyAlignment="1">
      <alignment horizontal="left" vertical="center"/>
    </xf>
    <xf numFmtId="181" fontId="3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/>
    <xf numFmtId="2" fontId="3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3" borderId="1" xfId="0" applyFont="1" applyFill="1" applyBorder="1" applyAlignment="1">
      <alignment vertical="top"/>
    </xf>
    <xf numFmtId="2" fontId="6" fillId="2" borderId="1" xfId="0" applyNumberFormat="1" applyFont="1" applyFill="1" applyBorder="1" applyAlignment="1">
      <alignment horizontal="left" vertical="center"/>
    </xf>
    <xf numFmtId="181" fontId="6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wrapText="1"/>
    </xf>
    <xf numFmtId="181" fontId="3" fillId="2" borderId="1" xfId="1" applyNumberFormat="1" applyFont="1" applyFill="1" applyBorder="1" applyAlignment="1">
      <alignment vertical="center" wrapText="1"/>
    </xf>
    <xf numFmtId="0" fontId="7" fillId="0" borderId="1" xfId="0" applyFont="1" applyBorder="1"/>
    <xf numFmtId="181" fontId="3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181" fontId="2" fillId="2" borderId="1" xfId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176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181" fontId="3" fillId="2" borderId="1" xfId="1" applyNumberFormat="1" applyFont="1" applyFill="1" applyBorder="1" applyAlignment="1">
      <alignment horizontal="center" vertical="center"/>
    </xf>
    <xf numFmtId="176" fontId="3" fillId="2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181" fontId="2" fillId="2" borderId="1" xfId="1" applyNumberFormat="1" applyFont="1" applyFill="1" applyBorder="1" applyAlignment="1">
      <alignment horizontal="right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wrapText="1"/>
    </xf>
    <xf numFmtId="0" fontId="4" fillId="0" borderId="1" xfId="0" applyFont="1" applyBorder="1"/>
    <xf numFmtId="2" fontId="3" fillId="2" borderId="2" xfId="1" applyNumberFormat="1" applyFont="1" applyFill="1" applyBorder="1" applyAlignment="1">
      <alignment horizontal="center" vertical="center" wrapText="1"/>
    </xf>
    <xf numFmtId="181" fontId="2" fillId="2" borderId="2" xfId="1" applyNumberFormat="1" applyFont="1" applyFill="1" applyBorder="1" applyAlignment="1">
      <alignment horizontal="right" vertical="center" wrapText="1"/>
    </xf>
    <xf numFmtId="9" fontId="2" fillId="2" borderId="1" xfId="1" applyNumberFormat="1" applyFont="1" applyFill="1" applyBorder="1" applyAlignment="1">
      <alignment horizontal="right" vertical="center" wrapText="1"/>
    </xf>
    <xf numFmtId="0" fontId="8" fillId="0" borderId="1" xfId="0" applyFont="1" applyBorder="1"/>
    <xf numFmtId="181" fontId="4" fillId="0" borderId="0" xfId="0" applyNumberFormat="1" applyFont="1"/>
    <xf numFmtId="176" fontId="3" fillId="2" borderId="2" xfId="1" applyFont="1" applyFill="1" applyBorder="1" applyAlignment="1">
      <alignment horizontal="center" vertical="center" wrapText="1"/>
    </xf>
    <xf numFmtId="181" fontId="2" fillId="2" borderId="2" xfId="1" applyNumberFormat="1" applyFont="1" applyFill="1" applyBorder="1" applyAlignment="1">
      <alignment horizontal="center" vertical="center" wrapText="1"/>
    </xf>
    <xf numFmtId="181" fontId="3" fillId="2" borderId="2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176" fontId="2" fillId="2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9" fontId="3" fillId="2" borderId="1" xfId="1" applyNumberFormat="1" applyFont="1" applyFill="1" applyBorder="1" applyAlignment="1">
      <alignment horizontal="right" vertical="center" wrapText="1"/>
    </xf>
    <xf numFmtId="181" fontId="3" fillId="2" borderId="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181" fontId="2" fillId="2" borderId="2" xfId="1" applyNumberFormat="1" applyFont="1" applyFill="1" applyBorder="1" applyAlignment="1">
      <alignment horizontal="right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7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abSelected="1" topLeftCell="A11" workbookViewId="0">
      <selection activeCell="L20" sqref="L20"/>
    </sheetView>
  </sheetViews>
  <sheetFormatPr defaultColWidth="9" defaultRowHeight="14.4"/>
  <cols>
    <col min="1" max="1" width="5.22222222222222" style="2" customWidth="1"/>
    <col min="2" max="2" width="13.3333333333333" style="3" customWidth="1"/>
    <col min="3" max="3" width="72.4444444444444" style="3" customWidth="1"/>
    <col min="4" max="4" width="5.66666666666667" style="3" customWidth="1"/>
    <col min="5" max="5" width="9" style="4" customWidth="1"/>
    <col min="6" max="6" width="12" style="5" customWidth="1"/>
    <col min="7" max="7" width="12.8888888888889" style="4" customWidth="1"/>
    <col min="8" max="8" width="12.7777777777778" style="5" customWidth="1"/>
    <col min="9" max="9" width="11.6666666666667" style="5" customWidth="1"/>
    <col min="10" max="10" width="16.8888888888889" style="4" customWidth="1"/>
    <col min="11" max="15" width="12.8888888888889" style="6"/>
    <col min="16" max="16381" width="9.11111111111111" style="6"/>
    <col min="16383" max="16384" width="9" style="6"/>
  </cols>
  <sheetData>
    <row r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>
      <c r="A3" s="7" t="s">
        <v>2</v>
      </c>
      <c r="B3" s="8"/>
      <c r="C3" s="7"/>
      <c r="D3" s="7"/>
      <c r="E3" s="7"/>
      <c r="F3" s="7"/>
      <c r="G3" s="7"/>
      <c r="H3" s="7"/>
      <c r="I3" s="7"/>
      <c r="J3" s="7"/>
    </row>
    <row r="4" spans="1:1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</row>
    <row r="5" spans="1:10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</row>
    <row r="6" spans="1:10">
      <c r="A6" s="7" t="s">
        <v>5</v>
      </c>
      <c r="B6" s="9"/>
      <c r="C6" s="7"/>
      <c r="D6" s="7"/>
      <c r="E6" s="7"/>
      <c r="F6" s="7"/>
      <c r="G6" s="7"/>
      <c r="H6" s="7"/>
      <c r="I6" s="7"/>
      <c r="J6" s="7"/>
    </row>
    <row r="7" ht="82" customHeight="1" spans="1:11">
      <c r="A7" s="10" t="s">
        <v>6</v>
      </c>
      <c r="B7" s="11" t="s">
        <v>7</v>
      </c>
      <c r="C7" s="11" t="s">
        <v>8</v>
      </c>
      <c r="D7" s="11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55" t="s">
        <v>16</v>
      </c>
    </row>
    <row r="8" spans="1:11">
      <c r="A8" s="10" t="s">
        <v>17</v>
      </c>
      <c r="B8" s="13" t="s">
        <v>18</v>
      </c>
      <c r="C8" s="14"/>
      <c r="D8" s="14"/>
      <c r="E8" s="15"/>
      <c r="F8" s="15"/>
      <c r="G8" s="15"/>
      <c r="H8" s="12"/>
      <c r="I8" s="12"/>
      <c r="J8" s="56"/>
      <c r="K8" s="57"/>
    </row>
    <row r="9" s="1" customFormat="1" ht="13.8" spans="1:11">
      <c r="A9" s="16">
        <v>1</v>
      </c>
      <c r="B9" s="17"/>
      <c r="C9" s="18" t="s">
        <v>19</v>
      </c>
      <c r="D9" s="19" t="s">
        <v>20</v>
      </c>
      <c r="E9" s="20">
        <v>48</v>
      </c>
      <c r="F9" s="21">
        <f>14.5*80</f>
        <v>1160</v>
      </c>
      <c r="G9" s="20">
        <f>E9*F9</f>
        <v>55680</v>
      </c>
      <c r="H9" s="22"/>
      <c r="I9" s="23"/>
      <c r="J9" s="58"/>
      <c r="K9" s="22"/>
    </row>
    <row r="10" spans="1:11">
      <c r="A10" s="16">
        <v>2</v>
      </c>
      <c r="B10" s="17"/>
      <c r="C10" s="18" t="s">
        <v>21</v>
      </c>
      <c r="D10" s="19" t="s">
        <v>20</v>
      </c>
      <c r="E10" s="20">
        <v>15</v>
      </c>
      <c r="F10" s="21">
        <f>6.19*80</f>
        <v>495.2</v>
      </c>
      <c r="G10" s="20">
        <f>E10*F10</f>
        <v>7428</v>
      </c>
      <c r="H10" s="23"/>
      <c r="I10" s="23"/>
      <c r="J10" s="58"/>
      <c r="K10" s="57"/>
    </row>
    <row r="11" spans="1:11">
      <c r="A11" s="16">
        <v>3</v>
      </c>
      <c r="B11" s="17"/>
      <c r="C11" s="18" t="s">
        <v>22</v>
      </c>
      <c r="D11" s="19" t="s">
        <v>23</v>
      </c>
      <c r="E11" s="20">
        <v>2</v>
      </c>
      <c r="F11" s="20">
        <v>600</v>
      </c>
      <c r="G11" s="20">
        <f>SUM(E11*F11)</f>
        <v>1200</v>
      </c>
      <c r="H11" s="23"/>
      <c r="I11" s="23"/>
      <c r="J11" s="58"/>
      <c r="K11" s="57"/>
    </row>
    <row r="12" spans="1:11">
      <c r="A12" s="16">
        <v>4</v>
      </c>
      <c r="B12" s="17"/>
      <c r="C12" s="24" t="s">
        <v>24</v>
      </c>
      <c r="D12" s="19" t="s">
        <v>23</v>
      </c>
      <c r="E12" s="20">
        <v>2</v>
      </c>
      <c r="F12" s="20">
        <v>225</v>
      </c>
      <c r="G12" s="20">
        <f>SUM(E12*F12)</f>
        <v>450</v>
      </c>
      <c r="H12" s="23"/>
      <c r="I12" s="23"/>
      <c r="J12" s="58"/>
      <c r="K12" s="57"/>
    </row>
    <row r="13" spans="1:11">
      <c r="A13" s="16">
        <v>5</v>
      </c>
      <c r="B13" s="17"/>
      <c r="C13" s="25" t="s">
        <v>25</v>
      </c>
      <c r="D13" s="19" t="s">
        <v>23</v>
      </c>
      <c r="E13" s="20">
        <v>8</v>
      </c>
      <c r="F13" s="20">
        <v>600</v>
      </c>
      <c r="G13" s="20">
        <f>SUM(E13*F13)</f>
        <v>4800</v>
      </c>
      <c r="H13" s="23"/>
      <c r="I13" s="23"/>
      <c r="J13" s="58"/>
      <c r="K13" s="57"/>
    </row>
    <row r="14" spans="1:11">
      <c r="A14" s="16">
        <v>6</v>
      </c>
      <c r="B14" s="17"/>
      <c r="C14" s="24" t="s">
        <v>26</v>
      </c>
      <c r="D14" s="19" t="s">
        <v>23</v>
      </c>
      <c r="E14" s="20">
        <v>10</v>
      </c>
      <c r="F14" s="20">
        <v>660</v>
      </c>
      <c r="G14" s="20">
        <f>SUM(E14*F14)</f>
        <v>6600</v>
      </c>
      <c r="H14" s="23"/>
      <c r="I14" s="23"/>
      <c r="J14" s="58"/>
      <c r="K14" s="57"/>
    </row>
    <row r="15" spans="1:11">
      <c r="A15" s="16">
        <v>7</v>
      </c>
      <c r="B15" s="17"/>
      <c r="C15" s="24" t="s">
        <v>27</v>
      </c>
      <c r="D15" s="26" t="s">
        <v>28</v>
      </c>
      <c r="E15" s="27">
        <v>5</v>
      </c>
      <c r="F15" s="27">
        <v>220</v>
      </c>
      <c r="G15" s="27">
        <f t="shared" ref="G15:G20" si="0">E15*F15</f>
        <v>1100</v>
      </c>
      <c r="H15" s="23"/>
      <c r="I15" s="23"/>
      <c r="J15" s="58"/>
      <c r="K15" s="57"/>
    </row>
    <row r="16" spans="1:11">
      <c r="A16" s="16">
        <v>8</v>
      </c>
      <c r="B16" s="17"/>
      <c r="C16" s="28" t="s">
        <v>29</v>
      </c>
      <c r="D16" s="29" t="s">
        <v>30</v>
      </c>
      <c r="E16" s="27">
        <v>3</v>
      </c>
      <c r="F16" s="27">
        <v>1020</v>
      </c>
      <c r="G16" s="27">
        <f t="shared" si="0"/>
        <v>3060</v>
      </c>
      <c r="H16" s="23"/>
      <c r="I16" s="23"/>
      <c r="J16" s="58"/>
      <c r="K16" s="57"/>
    </row>
    <row r="17" spans="1:11">
      <c r="A17" s="16">
        <v>9</v>
      </c>
      <c r="B17" s="17"/>
      <c r="C17" s="24" t="s">
        <v>31</v>
      </c>
      <c r="D17" s="26" t="s">
        <v>28</v>
      </c>
      <c r="E17" s="27">
        <v>10</v>
      </c>
      <c r="F17" s="27">
        <v>100</v>
      </c>
      <c r="G17" s="27">
        <f t="shared" si="0"/>
        <v>1000</v>
      </c>
      <c r="H17" s="23"/>
      <c r="I17" s="23"/>
      <c r="J17" s="58"/>
      <c r="K17" s="57"/>
    </row>
    <row r="18" spans="1:11">
      <c r="A18" s="16">
        <v>10</v>
      </c>
      <c r="B18" s="17"/>
      <c r="C18" s="18" t="s">
        <v>32</v>
      </c>
      <c r="D18" s="26" t="s">
        <v>33</v>
      </c>
      <c r="E18" s="27">
        <v>5</v>
      </c>
      <c r="F18" s="27">
        <v>50.84</v>
      </c>
      <c r="G18" s="27">
        <f t="shared" si="0"/>
        <v>254.2</v>
      </c>
      <c r="H18" s="23"/>
      <c r="I18" s="23"/>
      <c r="J18" s="58"/>
      <c r="K18" s="57"/>
    </row>
    <row r="19" spans="1:11">
      <c r="A19" s="16">
        <v>11</v>
      </c>
      <c r="B19" s="30"/>
      <c r="C19" s="18" t="s">
        <v>34</v>
      </c>
      <c r="D19" s="26" t="s">
        <v>35</v>
      </c>
      <c r="E19" s="27">
        <v>5</v>
      </c>
      <c r="F19" s="27">
        <v>126</v>
      </c>
      <c r="G19" s="27">
        <f t="shared" si="0"/>
        <v>630</v>
      </c>
      <c r="H19" s="31"/>
      <c r="I19" s="31"/>
      <c r="J19" s="59"/>
      <c r="K19" s="57"/>
    </row>
    <row r="20" spans="1:11">
      <c r="A20" s="16">
        <v>12</v>
      </c>
      <c r="B20" s="30"/>
      <c r="C20" s="18" t="s">
        <v>36</v>
      </c>
      <c r="D20" s="26" t="s">
        <v>35</v>
      </c>
      <c r="E20" s="27">
        <v>5</v>
      </c>
      <c r="F20" s="27">
        <v>128</v>
      </c>
      <c r="G20" s="27">
        <f t="shared" si="0"/>
        <v>640</v>
      </c>
      <c r="H20" s="31"/>
      <c r="I20" s="31"/>
      <c r="J20" s="59"/>
      <c r="K20" s="57"/>
    </row>
    <row r="21" spans="1:11">
      <c r="A21" s="16">
        <v>13</v>
      </c>
      <c r="B21" s="30"/>
      <c r="C21" s="32" t="s">
        <v>37</v>
      </c>
      <c r="D21" s="19" t="s">
        <v>23</v>
      </c>
      <c r="E21" s="33">
        <v>15</v>
      </c>
      <c r="F21" s="21">
        <v>50</v>
      </c>
      <c r="G21" s="27">
        <f t="shared" ref="G21:G29" si="1">E21*F21</f>
        <v>750</v>
      </c>
      <c r="H21" s="31"/>
      <c r="I21" s="31"/>
      <c r="J21" s="59"/>
      <c r="K21" s="57"/>
    </row>
    <row r="22" spans="1:11">
      <c r="A22" s="16">
        <v>14</v>
      </c>
      <c r="B22" s="30"/>
      <c r="C22" s="32" t="s">
        <v>38</v>
      </c>
      <c r="D22" s="19" t="s">
        <v>23</v>
      </c>
      <c r="E22" s="33">
        <v>10</v>
      </c>
      <c r="F22" s="21">
        <v>30</v>
      </c>
      <c r="G22" s="27">
        <f t="shared" si="1"/>
        <v>300</v>
      </c>
      <c r="H22" s="31"/>
      <c r="I22" s="31"/>
      <c r="J22" s="59"/>
      <c r="K22" s="57"/>
    </row>
    <row r="23" spans="1:11">
      <c r="A23" s="16">
        <v>15</v>
      </c>
      <c r="B23" s="30"/>
      <c r="C23" s="34" t="s">
        <v>39</v>
      </c>
      <c r="D23" s="19" t="s">
        <v>23</v>
      </c>
      <c r="E23" s="35">
        <v>10</v>
      </c>
      <c r="F23" s="35">
        <v>80</v>
      </c>
      <c r="G23" s="27">
        <f t="shared" si="1"/>
        <v>800</v>
      </c>
      <c r="H23" s="31"/>
      <c r="I23" s="31"/>
      <c r="J23" s="59"/>
      <c r="K23" s="57"/>
    </row>
    <row r="24" spans="1:11">
      <c r="A24" s="16">
        <v>16</v>
      </c>
      <c r="B24" s="30"/>
      <c r="C24" s="32" t="s">
        <v>40</v>
      </c>
      <c r="D24" s="19" t="s">
        <v>23</v>
      </c>
      <c r="E24" s="33">
        <v>20</v>
      </c>
      <c r="F24" s="21">
        <v>5</v>
      </c>
      <c r="G24" s="27">
        <f t="shared" si="1"/>
        <v>100</v>
      </c>
      <c r="H24" s="31"/>
      <c r="I24" s="31"/>
      <c r="J24" s="59"/>
      <c r="K24" s="57"/>
    </row>
    <row r="25" spans="1:11">
      <c r="A25" s="16">
        <v>17</v>
      </c>
      <c r="B25" s="30"/>
      <c r="C25" s="36" t="s">
        <v>41</v>
      </c>
      <c r="D25" s="19" t="s">
        <v>23</v>
      </c>
      <c r="E25" s="35">
        <v>5</v>
      </c>
      <c r="F25" s="35">
        <v>100</v>
      </c>
      <c r="G25" s="27">
        <f t="shared" si="1"/>
        <v>500</v>
      </c>
      <c r="H25" s="31"/>
      <c r="I25" s="31"/>
      <c r="J25" s="59"/>
      <c r="K25" s="57"/>
    </row>
    <row r="26" spans="1:11">
      <c r="A26" s="16">
        <v>18</v>
      </c>
      <c r="B26" s="30"/>
      <c r="C26" s="25" t="s">
        <v>42</v>
      </c>
      <c r="D26" s="26" t="s">
        <v>35</v>
      </c>
      <c r="E26" s="27">
        <v>1</v>
      </c>
      <c r="F26" s="27">
        <v>112</v>
      </c>
      <c r="G26" s="27">
        <f t="shared" si="1"/>
        <v>112</v>
      </c>
      <c r="H26" s="31"/>
      <c r="I26" s="31"/>
      <c r="J26" s="59"/>
      <c r="K26" s="57"/>
    </row>
    <row r="27" spans="1:11">
      <c r="A27" s="16">
        <v>19</v>
      </c>
      <c r="B27" s="30"/>
      <c r="C27" s="18" t="s">
        <v>43</v>
      </c>
      <c r="D27" s="26" t="s">
        <v>44</v>
      </c>
      <c r="E27" s="27">
        <v>10</v>
      </c>
      <c r="F27" s="27">
        <v>11</v>
      </c>
      <c r="G27" s="27">
        <f t="shared" si="1"/>
        <v>110</v>
      </c>
      <c r="H27" s="31"/>
      <c r="I27" s="31"/>
      <c r="J27" s="59"/>
      <c r="K27" s="57"/>
    </row>
    <row r="28" spans="1:11">
      <c r="A28" s="16">
        <v>20</v>
      </c>
      <c r="B28" s="30"/>
      <c r="C28" s="32" t="s">
        <v>45</v>
      </c>
      <c r="D28" s="19" t="s">
        <v>23</v>
      </c>
      <c r="E28" s="33">
        <v>50</v>
      </c>
      <c r="F28" s="21">
        <v>30</v>
      </c>
      <c r="G28" s="27">
        <f t="shared" si="1"/>
        <v>1500</v>
      </c>
      <c r="H28" s="31"/>
      <c r="I28" s="31"/>
      <c r="J28" s="59"/>
      <c r="K28" s="57"/>
    </row>
    <row r="29" spans="1:11">
      <c r="A29" s="16">
        <v>21</v>
      </c>
      <c r="B29" s="30"/>
      <c r="C29" s="32" t="s">
        <v>46</v>
      </c>
      <c r="D29" s="19" t="s">
        <v>23</v>
      </c>
      <c r="E29" s="33">
        <v>5</v>
      </c>
      <c r="F29" s="21">
        <v>30</v>
      </c>
      <c r="G29" s="27">
        <f t="shared" si="1"/>
        <v>150</v>
      </c>
      <c r="H29" s="31"/>
      <c r="I29" s="31"/>
      <c r="J29" s="59"/>
      <c r="K29" s="57"/>
    </row>
    <row r="30" spans="1:11">
      <c r="A30" s="16"/>
      <c r="B30" s="30"/>
      <c r="C30" s="32"/>
      <c r="D30" s="19"/>
      <c r="E30" s="33"/>
      <c r="F30" s="21"/>
      <c r="G30" s="37"/>
      <c r="H30" s="31"/>
      <c r="I30" s="31"/>
      <c r="J30" s="59"/>
      <c r="K30" s="57"/>
    </row>
    <row r="31" spans="1:12">
      <c r="A31" s="30"/>
      <c r="B31" s="30"/>
      <c r="C31" s="38" t="s">
        <v>47</v>
      </c>
      <c r="D31" s="39"/>
      <c r="E31" s="15"/>
      <c r="F31" s="40"/>
      <c r="G31" s="41"/>
      <c r="H31" s="41">
        <f>SUM(G9:G28)</f>
        <v>87014.2</v>
      </c>
      <c r="I31" s="60">
        <v>0.35</v>
      </c>
      <c r="J31" s="59">
        <f>H31*I31</f>
        <v>30454.97</v>
      </c>
      <c r="K31" s="61" t="s">
        <v>48</v>
      </c>
      <c r="L31" s="62"/>
    </row>
    <row r="32" spans="1:16">
      <c r="A32" s="30"/>
      <c r="B32" s="17"/>
      <c r="C32" s="38"/>
      <c r="D32" s="42"/>
      <c r="E32" s="43"/>
      <c r="F32" s="23"/>
      <c r="G32" s="23"/>
      <c r="H32" s="44"/>
      <c r="I32" s="44"/>
      <c r="J32" s="63"/>
      <c r="K32" s="57"/>
      <c r="L32" s="1"/>
      <c r="M32" s="1"/>
      <c r="N32" s="1"/>
      <c r="O32" s="1"/>
      <c r="P32" s="1"/>
    </row>
    <row r="33" spans="1:16">
      <c r="A33" s="45" t="s">
        <v>49</v>
      </c>
      <c r="B33" s="45" t="s">
        <v>50</v>
      </c>
      <c r="C33" s="45"/>
      <c r="D33" s="42"/>
      <c r="E33" s="43"/>
      <c r="F33" s="23"/>
      <c r="G33" s="23"/>
      <c r="H33" s="44"/>
      <c r="I33" s="44"/>
      <c r="J33" s="63"/>
      <c r="K33" s="57"/>
      <c r="L33" s="1"/>
      <c r="M33" s="1"/>
      <c r="N33" s="1"/>
      <c r="O33" s="1"/>
      <c r="P33" s="1"/>
    </row>
    <row r="34" s="1" customFormat="1" ht="13.2" spans="1:16">
      <c r="A34" s="16">
        <v>1</v>
      </c>
      <c r="B34" s="17"/>
      <c r="C34" s="46" t="s">
        <v>51</v>
      </c>
      <c r="D34" s="42" t="s">
        <v>23</v>
      </c>
      <c r="E34" s="20">
        <v>1</v>
      </c>
      <c r="F34" s="47">
        <v>9000</v>
      </c>
      <c r="G34" s="20">
        <f t="shared" ref="G34:G41" si="2">SUM(E34*F34)</f>
        <v>9000</v>
      </c>
      <c r="H34" s="48"/>
      <c r="I34" s="48"/>
      <c r="J34" s="63"/>
      <c r="K34" s="22"/>
      <c r="L34" s="6"/>
      <c r="M34" s="6"/>
      <c r="N34" s="6"/>
      <c r="O34" s="6"/>
      <c r="P34" s="6"/>
    </row>
    <row r="35" s="1" customFormat="1" ht="13.2" spans="1:16">
      <c r="A35" s="16">
        <v>2</v>
      </c>
      <c r="B35" s="17"/>
      <c r="C35" s="46" t="s">
        <v>52</v>
      </c>
      <c r="D35" s="42" t="s">
        <v>23</v>
      </c>
      <c r="E35" s="20">
        <v>2</v>
      </c>
      <c r="F35" s="20">
        <v>4350</v>
      </c>
      <c r="G35" s="20">
        <f t="shared" si="2"/>
        <v>8700</v>
      </c>
      <c r="H35" s="23"/>
      <c r="I35" s="23"/>
      <c r="J35" s="58"/>
      <c r="K35" s="22"/>
      <c r="L35" s="6"/>
      <c r="M35" s="6"/>
      <c r="N35" s="6"/>
      <c r="O35" s="6"/>
      <c r="P35" s="6"/>
    </row>
    <row r="36" s="1" customFormat="1" ht="13.2" spans="1:16">
      <c r="A36" s="16">
        <v>3</v>
      </c>
      <c r="B36" s="17"/>
      <c r="C36" s="46" t="s">
        <v>53</v>
      </c>
      <c r="D36" s="42" t="s">
        <v>23</v>
      </c>
      <c r="E36" s="20">
        <v>1</v>
      </c>
      <c r="F36" s="20">
        <v>3000</v>
      </c>
      <c r="G36" s="20">
        <f t="shared" si="2"/>
        <v>3000</v>
      </c>
      <c r="H36" s="23"/>
      <c r="I36" s="23"/>
      <c r="J36" s="58"/>
      <c r="K36" s="22"/>
      <c r="L36" s="6"/>
      <c r="M36" s="6"/>
      <c r="N36" s="6"/>
      <c r="O36" s="6"/>
      <c r="P36" s="6"/>
    </row>
    <row r="37" s="1" customFormat="1" ht="13.2" spans="1:16">
      <c r="A37" s="16">
        <v>4</v>
      </c>
      <c r="B37" s="17"/>
      <c r="C37" s="46" t="s">
        <v>54</v>
      </c>
      <c r="D37" s="42" t="s">
        <v>23</v>
      </c>
      <c r="E37" s="20">
        <v>1</v>
      </c>
      <c r="F37" s="20">
        <v>1250</v>
      </c>
      <c r="G37" s="20">
        <f t="shared" si="2"/>
        <v>1250</v>
      </c>
      <c r="H37" s="23"/>
      <c r="I37" s="23"/>
      <c r="J37" s="58"/>
      <c r="K37" s="22"/>
      <c r="L37" s="6"/>
      <c r="M37" s="6"/>
      <c r="N37" s="6"/>
      <c r="O37" s="6"/>
      <c r="P37" s="6"/>
    </row>
    <row r="38" s="1" customFormat="1" ht="13.2" spans="1:11">
      <c r="A38" s="16">
        <v>5</v>
      </c>
      <c r="B38" s="17"/>
      <c r="C38" s="46" t="s">
        <v>55</v>
      </c>
      <c r="D38" s="42" t="s">
        <v>23</v>
      </c>
      <c r="E38" s="20">
        <v>2</v>
      </c>
      <c r="F38" s="20">
        <v>1500</v>
      </c>
      <c r="G38" s="20">
        <f t="shared" si="2"/>
        <v>3000</v>
      </c>
      <c r="H38" s="23"/>
      <c r="I38" s="23"/>
      <c r="J38" s="58"/>
      <c r="K38" s="22"/>
    </row>
    <row r="39" s="1" customFormat="1" ht="13.2" spans="1:11">
      <c r="A39" s="16">
        <v>6</v>
      </c>
      <c r="B39" s="17"/>
      <c r="C39" s="46" t="s">
        <v>56</v>
      </c>
      <c r="D39" s="42" t="s">
        <v>23</v>
      </c>
      <c r="E39" s="20">
        <v>5</v>
      </c>
      <c r="F39" s="20">
        <v>1000</v>
      </c>
      <c r="G39" s="20">
        <f t="shared" si="2"/>
        <v>5000</v>
      </c>
      <c r="H39" s="23"/>
      <c r="I39" s="23"/>
      <c r="J39" s="58"/>
      <c r="K39" s="22"/>
    </row>
    <row r="40" s="1" customFormat="1" ht="13.2" spans="1:11">
      <c r="A40" s="16">
        <v>7</v>
      </c>
      <c r="B40" s="17"/>
      <c r="C40" s="46" t="s">
        <v>57</v>
      </c>
      <c r="D40" s="42" t="s">
        <v>23</v>
      </c>
      <c r="E40" s="20">
        <v>2</v>
      </c>
      <c r="F40" s="20">
        <v>750</v>
      </c>
      <c r="G40" s="20">
        <f t="shared" si="2"/>
        <v>1500</v>
      </c>
      <c r="H40" s="23"/>
      <c r="I40" s="23"/>
      <c r="J40" s="58"/>
      <c r="K40" s="22"/>
    </row>
    <row r="41" s="1" customFormat="1" ht="13.2" spans="1:11">
      <c r="A41" s="16">
        <v>8</v>
      </c>
      <c r="B41" s="17"/>
      <c r="C41" s="46" t="s">
        <v>58</v>
      </c>
      <c r="D41" s="42" t="s">
        <v>23</v>
      </c>
      <c r="E41" s="20">
        <v>1</v>
      </c>
      <c r="F41" s="20">
        <v>625</v>
      </c>
      <c r="G41" s="20">
        <f t="shared" si="2"/>
        <v>625</v>
      </c>
      <c r="H41" s="23"/>
      <c r="I41" s="23"/>
      <c r="J41" s="58"/>
      <c r="K41" s="22"/>
    </row>
    <row r="42" spans="1:11">
      <c r="A42" s="30"/>
      <c r="B42" s="17"/>
      <c r="C42" s="49" t="s">
        <v>47</v>
      </c>
      <c r="D42" s="42"/>
      <c r="E42" s="15"/>
      <c r="F42" s="40"/>
      <c r="G42" s="40"/>
      <c r="H42" s="41">
        <f>SUM(G34:G41)</f>
        <v>32075</v>
      </c>
      <c r="I42" s="60">
        <v>0.15</v>
      </c>
      <c r="J42" s="64">
        <f>H42*I42</f>
        <v>4811.25</v>
      </c>
      <c r="K42" s="61" t="s">
        <v>59</v>
      </c>
    </row>
    <row r="43" spans="1:11">
      <c r="A43" s="30"/>
      <c r="B43" s="30"/>
      <c r="C43" s="49"/>
      <c r="D43" s="42"/>
      <c r="E43" s="15"/>
      <c r="F43" s="40"/>
      <c r="G43" s="40"/>
      <c r="H43" s="40"/>
      <c r="I43" s="40"/>
      <c r="J43" s="64"/>
      <c r="K43" s="57"/>
    </row>
    <row r="44" spans="1:11">
      <c r="A44" s="45" t="s">
        <v>60</v>
      </c>
      <c r="B44" s="13" t="s">
        <v>61</v>
      </c>
      <c r="D44" s="42"/>
      <c r="E44" s="43"/>
      <c r="F44" s="43"/>
      <c r="G44" s="23"/>
      <c r="H44" s="23"/>
      <c r="I44" s="23"/>
      <c r="J44" s="65"/>
      <c r="K44" s="57"/>
    </row>
    <row r="45" spans="1:11">
      <c r="A45" s="30"/>
      <c r="B45" s="17"/>
      <c r="C45" s="50" t="s">
        <v>62</v>
      </c>
      <c r="D45" s="42"/>
      <c r="E45" s="43"/>
      <c r="F45" s="23"/>
      <c r="G45" s="23"/>
      <c r="H45" s="23"/>
      <c r="I45" s="23"/>
      <c r="J45" s="65"/>
      <c r="K45" s="57"/>
    </row>
    <row r="46" s="1" customFormat="1" ht="13.2" spans="1:11">
      <c r="A46" s="16">
        <v>1</v>
      </c>
      <c r="B46" s="17"/>
      <c r="C46" s="50" t="s">
        <v>63</v>
      </c>
      <c r="D46" s="19" t="s">
        <v>23</v>
      </c>
      <c r="E46" s="20">
        <v>1</v>
      </c>
      <c r="F46" s="20">
        <v>50000</v>
      </c>
      <c r="G46" s="20">
        <f>SUM(E46*F46)</f>
        <v>50000</v>
      </c>
      <c r="H46" s="23"/>
      <c r="I46" s="23"/>
      <c r="J46" s="65"/>
      <c r="K46" s="22"/>
    </row>
    <row r="47" spans="1:11">
      <c r="A47" s="30"/>
      <c r="B47" s="30"/>
      <c r="C47" s="49" t="s">
        <v>47</v>
      </c>
      <c r="D47" s="51"/>
      <c r="E47" s="15"/>
      <c r="F47" s="40"/>
      <c r="G47" s="40"/>
      <c r="H47" s="41">
        <f>SUM(G46:G46)</f>
        <v>50000</v>
      </c>
      <c r="I47" s="60">
        <v>0.08</v>
      </c>
      <c r="J47" s="64">
        <f>H47*I47</f>
        <v>4000</v>
      </c>
      <c r="K47" s="61" t="s">
        <v>64</v>
      </c>
    </row>
    <row r="48" spans="1:11">
      <c r="A48" s="30"/>
      <c r="B48" s="17"/>
      <c r="C48" s="49"/>
      <c r="D48" s="19"/>
      <c r="E48" s="43"/>
      <c r="F48" s="23"/>
      <c r="G48" s="23"/>
      <c r="H48" s="23"/>
      <c r="I48" s="23"/>
      <c r="J48" s="65"/>
      <c r="K48" s="57"/>
    </row>
    <row r="49" s="1" customFormat="1" ht="13.2" spans="1:11">
      <c r="A49" s="45" t="s">
        <v>65</v>
      </c>
      <c r="B49" s="45" t="s">
        <v>66</v>
      </c>
      <c r="D49" s="52"/>
      <c r="K49" s="22"/>
    </row>
    <row r="50" s="1" customFormat="1" ht="13.2" spans="1:11">
      <c r="A50" s="46">
        <v>1</v>
      </c>
      <c r="B50" s="17"/>
      <c r="C50" s="50" t="s">
        <v>67</v>
      </c>
      <c r="D50" s="19" t="s">
        <v>35</v>
      </c>
      <c r="E50" s="20">
        <v>130</v>
      </c>
      <c r="F50" s="33">
        <v>70</v>
      </c>
      <c r="G50" s="20">
        <f>SUM(E50*F50)</f>
        <v>9100</v>
      </c>
      <c r="H50" s="43"/>
      <c r="I50" s="66">
        <v>40</v>
      </c>
      <c r="J50" s="64">
        <f>E50*I50</f>
        <v>5200</v>
      </c>
      <c r="K50" s="22"/>
    </row>
    <row r="51" s="1" customFormat="1" ht="13.2" spans="1:11">
      <c r="A51" s="46"/>
      <c r="B51" s="17"/>
      <c r="C51" s="50"/>
      <c r="D51" s="19"/>
      <c r="E51" s="20"/>
      <c r="F51" s="33"/>
      <c r="G51" s="20"/>
      <c r="H51" s="43"/>
      <c r="I51" s="66"/>
      <c r="J51" s="64"/>
      <c r="K51" s="22"/>
    </row>
    <row r="52" spans="1:11">
      <c r="A52" s="46"/>
      <c r="B52" s="46"/>
      <c r="C52" s="50"/>
      <c r="D52" s="19"/>
      <c r="E52" s="43"/>
      <c r="F52" s="43"/>
      <c r="G52" s="23"/>
      <c r="H52" s="41">
        <f>G50</f>
        <v>9100</v>
      </c>
      <c r="I52" s="43"/>
      <c r="J52" s="58"/>
      <c r="K52" s="57"/>
    </row>
    <row r="53" spans="1:11">
      <c r="A53" s="45" t="s">
        <v>68</v>
      </c>
      <c r="B53" s="45" t="s">
        <v>69</v>
      </c>
      <c r="D53" s="51"/>
      <c r="E53" s="15"/>
      <c r="F53" s="15"/>
      <c r="G53" s="15"/>
      <c r="H53" s="12"/>
      <c r="I53" s="12"/>
      <c r="J53" s="67"/>
      <c r="K53" s="57"/>
    </row>
    <row r="54" spans="1:11">
      <c r="A54" s="16">
        <v>1</v>
      </c>
      <c r="B54" s="17"/>
      <c r="C54" s="46" t="s">
        <v>70</v>
      </c>
      <c r="D54" s="19" t="s">
        <v>23</v>
      </c>
      <c r="E54" s="20">
        <v>5</v>
      </c>
      <c r="F54" s="20">
        <f>4350*18%+4350</f>
        <v>5133</v>
      </c>
      <c r="G54" s="20">
        <f t="shared" ref="G54:G59" si="3">E54*F54</f>
        <v>25665</v>
      </c>
      <c r="H54" s="43"/>
      <c r="I54" s="43"/>
      <c r="J54" s="68"/>
      <c r="K54" s="57"/>
    </row>
    <row r="55" spans="1:11">
      <c r="A55" s="16">
        <v>2</v>
      </c>
      <c r="B55" s="17"/>
      <c r="C55" s="46" t="s">
        <v>71</v>
      </c>
      <c r="D55" s="19" t="s">
        <v>23</v>
      </c>
      <c r="E55" s="20">
        <v>5</v>
      </c>
      <c r="F55" s="20">
        <f>5000*18%+5000</f>
        <v>5900</v>
      </c>
      <c r="G55" s="20">
        <f t="shared" si="3"/>
        <v>29500</v>
      </c>
      <c r="H55" s="43"/>
      <c r="I55" s="43"/>
      <c r="J55" s="68"/>
      <c r="K55" s="57"/>
    </row>
    <row r="56" spans="1:11">
      <c r="A56" s="16">
        <v>3</v>
      </c>
      <c r="B56" s="17"/>
      <c r="C56" s="46" t="s">
        <v>72</v>
      </c>
      <c r="D56" s="19" t="s">
        <v>23</v>
      </c>
      <c r="E56" s="20">
        <v>10</v>
      </c>
      <c r="F56" s="20">
        <v>3400</v>
      </c>
      <c r="G56" s="20">
        <f t="shared" si="3"/>
        <v>34000</v>
      </c>
      <c r="H56" s="43"/>
      <c r="I56" s="43"/>
      <c r="J56" s="68"/>
      <c r="K56" s="57"/>
    </row>
    <row r="57" spans="1:11">
      <c r="A57" s="46">
        <v>4</v>
      </c>
      <c r="B57" s="17"/>
      <c r="C57" s="46" t="s">
        <v>73</v>
      </c>
      <c r="D57" s="19" t="s">
        <v>23</v>
      </c>
      <c r="E57" s="20">
        <v>5</v>
      </c>
      <c r="F57" s="20">
        <v>1380</v>
      </c>
      <c r="G57" s="20">
        <f t="shared" si="3"/>
        <v>6900</v>
      </c>
      <c r="H57" s="20"/>
      <c r="I57" s="69"/>
      <c r="J57" s="70"/>
      <c r="K57" s="57"/>
    </row>
    <row r="58" spans="1:11">
      <c r="A58" s="46">
        <v>5</v>
      </c>
      <c r="B58" s="17"/>
      <c r="C58" s="46" t="s">
        <v>74</v>
      </c>
      <c r="D58" s="19" t="s">
        <v>23</v>
      </c>
      <c r="E58" s="20">
        <v>9</v>
      </c>
      <c r="F58" s="20">
        <v>1050</v>
      </c>
      <c r="G58" s="20">
        <f t="shared" si="3"/>
        <v>9450</v>
      </c>
      <c r="H58" s="20"/>
      <c r="I58" s="69"/>
      <c r="J58" s="70"/>
      <c r="K58" s="57"/>
    </row>
    <row r="59" spans="1:11">
      <c r="A59" s="46">
        <v>6</v>
      </c>
      <c r="B59" s="17"/>
      <c r="C59" s="46" t="s">
        <v>75</v>
      </c>
      <c r="D59" s="19" t="s">
        <v>23</v>
      </c>
      <c r="E59" s="20">
        <v>9</v>
      </c>
      <c r="F59" s="20">
        <v>1180</v>
      </c>
      <c r="G59" s="20">
        <f t="shared" si="3"/>
        <v>10620</v>
      </c>
      <c r="H59" s="20"/>
      <c r="I59" s="69"/>
      <c r="J59" s="70"/>
      <c r="K59" s="57"/>
    </row>
    <row r="60" spans="1:11">
      <c r="A60" s="13"/>
      <c r="B60" s="13"/>
      <c r="C60" s="13"/>
      <c r="D60" s="39"/>
      <c r="E60" s="15"/>
      <c r="F60" s="15"/>
      <c r="G60" s="15"/>
      <c r="H60" s="53">
        <f>SUM(G54:G59)</f>
        <v>116135</v>
      </c>
      <c r="I60" s="60">
        <v>0.1</v>
      </c>
      <c r="J60" s="64">
        <f>H60*I60</f>
        <v>11613.5</v>
      </c>
      <c r="K60" s="61" t="s">
        <v>76</v>
      </c>
    </row>
    <row r="61" spans="1:11">
      <c r="A61" s="13"/>
      <c r="B61" s="46"/>
      <c r="C61" s="46" t="s">
        <v>47</v>
      </c>
      <c r="D61" s="42"/>
      <c r="E61" s="43"/>
      <c r="F61" s="43"/>
      <c r="G61" s="15"/>
      <c r="H61" s="54">
        <f>SUM(H31:H60)</f>
        <v>294324.2</v>
      </c>
      <c r="I61" s="71"/>
      <c r="J61" s="72">
        <f>SUM(J31:J60)</f>
        <v>56079.72</v>
      </c>
      <c r="K61" s="57"/>
    </row>
    <row r="62" spans="1:11">
      <c r="A62" s="13"/>
      <c r="B62" s="46"/>
      <c r="C62" s="46" t="s">
        <v>77</v>
      </c>
      <c r="D62" s="42"/>
      <c r="E62" s="43"/>
      <c r="F62" s="43"/>
      <c r="G62" s="43"/>
      <c r="H62" s="54">
        <f>H61*18%</f>
        <v>52978.356</v>
      </c>
      <c r="I62" s="71"/>
      <c r="J62" s="72">
        <f>J61*18%</f>
        <v>10094.3496</v>
      </c>
      <c r="K62" s="57"/>
    </row>
    <row r="63" spans="1:11">
      <c r="A63" s="13"/>
      <c r="B63" s="46"/>
      <c r="C63" s="46" t="s">
        <v>47</v>
      </c>
      <c r="D63" s="42"/>
      <c r="E63" s="43"/>
      <c r="F63" s="43"/>
      <c r="G63" s="43"/>
      <c r="H63" s="54">
        <f>SUM(H61:H62)</f>
        <v>347302.556</v>
      </c>
      <c r="I63" s="71"/>
      <c r="J63" s="72">
        <f>SUM(J61:J62)</f>
        <v>66174.0696</v>
      </c>
      <c r="K63" s="57"/>
    </row>
  </sheetData>
  <mergeCells count="1">
    <mergeCell ref="B33:C33"/>
  </mergeCells>
  <pageMargins left="0.699305555555556" right="0.699305555555556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SOV Fire Estimation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</dc:creator>
  <cp:lastModifiedBy>WPS_1694585343</cp:lastModifiedBy>
  <dcterms:created xsi:type="dcterms:W3CDTF">2022-08-16T09:39:00Z</dcterms:created>
  <cp:lastPrinted>2022-09-26T10:16:00Z</cp:lastPrinted>
  <dcterms:modified xsi:type="dcterms:W3CDTF">2025-12-02T09:57:50Z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15A69C6026B04ACBB2B8C80FAB5F9AD0</vt:lpwstr>
  </property>
  <property fmtid="{D5CDD505-2E9C-101B-9397-08002B2CF9AE}" pid="3" name="KSOProductBuildVer">
    <vt:lpwstr>1033-12.2.0.23155</vt:lpwstr>
  </property>
</Properties>
</file>